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M:\Mkt_Domestic\PG_orient\Sito_correzioni\2022\docs da caricare\"/>
    </mc:Choice>
  </mc:AlternateContent>
  <bookViews>
    <workbookView xWindow="0" yWindow="0" windowWidth="19200" windowHeight="8100"/>
  </bookViews>
  <sheets>
    <sheet name="Riepilogo" sheetId="2" r:id="rId1"/>
    <sheet name="Patrimonio Immob." sheetId="3" r:id="rId2"/>
    <sheet name="Istruzioni Compilazione" sheetId="7" r:id="rId3"/>
    <sheet name="FASCIA" sheetId="6" state="hidden" r:id="rId4"/>
    <sheet name="Foglio1" sheetId="4" state="hidden" r:id="rId5"/>
  </sheets>
  <definedNames>
    <definedName name="CategoriaFabbricati">Foglio1!$A$8:$A$18</definedName>
    <definedName name="percentualirivalut">Foglio1!$A$22:$A$23</definedName>
    <definedName name="Tipologiacasa">Foglio1!$A$2:$A$4</definedName>
    <definedName name="tipologiacasa1">Foglio1!$A$1:$A$4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3" l="1"/>
  <c r="L57" i="3" l="1"/>
  <c r="L56" i="3"/>
  <c r="L55" i="3"/>
  <c r="L54" i="3"/>
  <c r="L39" i="3"/>
  <c r="L38" i="3"/>
  <c r="L37" i="3"/>
  <c r="L36" i="3"/>
  <c r="L18" i="3"/>
  <c r="L21" i="3"/>
  <c r="L20" i="3"/>
  <c r="L19" i="3"/>
  <c r="C10" i="3" l="1"/>
  <c r="D57" i="3" l="1"/>
  <c r="D56" i="3"/>
  <c r="D55" i="3"/>
  <c r="D54" i="3"/>
  <c r="D39" i="3"/>
  <c r="D38" i="3"/>
  <c r="D37" i="3"/>
  <c r="D36" i="3"/>
  <c r="D21" i="3"/>
  <c r="D20" i="3"/>
  <c r="D19" i="3"/>
  <c r="D18" i="3"/>
  <c r="D63" i="3" l="1"/>
  <c r="F63" i="3" s="1"/>
  <c r="D62" i="3"/>
  <c r="F62" i="3" s="1"/>
  <c r="D61" i="3"/>
  <c r="F61" i="3" s="1"/>
  <c r="D60" i="3"/>
  <c r="F60" i="3" s="1"/>
  <c r="D45" i="3"/>
  <c r="F45" i="3" s="1"/>
  <c r="D44" i="3"/>
  <c r="F44" i="3" s="1"/>
  <c r="D43" i="3"/>
  <c r="F43" i="3" s="1"/>
  <c r="D42" i="3"/>
  <c r="F42" i="3" s="1"/>
  <c r="D27" i="3"/>
  <c r="F27" i="3" s="1"/>
  <c r="D26" i="3"/>
  <c r="F26" i="3" s="1"/>
  <c r="D25" i="3"/>
  <c r="F25" i="3" s="1"/>
  <c r="D24" i="3"/>
  <c r="F24" i="3" s="1"/>
  <c r="L63" i="3" l="1"/>
  <c r="H63" i="3"/>
  <c r="L62" i="3"/>
  <c r="H62" i="3"/>
  <c r="L61" i="3"/>
  <c r="H61" i="3"/>
  <c r="L60" i="3"/>
  <c r="H60" i="3"/>
  <c r="F57" i="3"/>
  <c r="H57" i="3" s="1"/>
  <c r="F56" i="3"/>
  <c r="H56" i="3" s="1"/>
  <c r="D58" i="3"/>
  <c r="F55" i="3"/>
  <c r="H55" i="3" s="1"/>
  <c r="F54" i="3"/>
  <c r="H54" i="3" s="1"/>
  <c r="L45" i="3"/>
  <c r="H45" i="3"/>
  <c r="L44" i="3"/>
  <c r="H44" i="3"/>
  <c r="L43" i="3"/>
  <c r="L42" i="3"/>
  <c r="H42" i="3"/>
  <c r="F39" i="3"/>
  <c r="H39" i="3" s="1"/>
  <c r="F38" i="3"/>
  <c r="H38" i="3" s="1"/>
  <c r="F37" i="3"/>
  <c r="H37" i="3" s="1"/>
  <c r="F36" i="3"/>
  <c r="H36" i="3" s="1"/>
  <c r="H27" i="3"/>
  <c r="H26" i="3"/>
  <c r="H25" i="3"/>
  <c r="H24" i="3"/>
  <c r="L27" i="3"/>
  <c r="L26" i="3"/>
  <c r="L25" i="3"/>
  <c r="L24" i="3"/>
  <c r="F21" i="3"/>
  <c r="H21" i="3" s="1"/>
  <c r="F20" i="3"/>
  <c r="H20" i="3" s="1"/>
  <c r="F19" i="3"/>
  <c r="H19" i="3" s="1"/>
  <c r="F18" i="3"/>
  <c r="D27" i="2"/>
  <c r="I18" i="3"/>
  <c r="I19" i="3"/>
  <c r="I20" i="3"/>
  <c r="I21" i="3"/>
  <c r="I24" i="3"/>
  <c r="I25" i="3"/>
  <c r="I26" i="3"/>
  <c r="I27" i="3"/>
  <c r="I36" i="3"/>
  <c r="I37" i="3"/>
  <c r="I38" i="3"/>
  <c r="I39" i="3"/>
  <c r="I42" i="3"/>
  <c r="I43" i="3"/>
  <c r="I44" i="3"/>
  <c r="I45" i="3"/>
  <c r="I54" i="3"/>
  <c r="I55" i="3"/>
  <c r="I56" i="3"/>
  <c r="I57" i="3"/>
  <c r="I60" i="3"/>
  <c r="I61" i="3"/>
  <c r="I62" i="3"/>
  <c r="I63" i="3"/>
  <c r="E38" i="2"/>
  <c r="E37" i="2"/>
  <c r="E26" i="2"/>
  <c r="E25" i="2"/>
  <c r="E24" i="2"/>
  <c r="E23" i="2"/>
  <c r="B64" i="3"/>
  <c r="B46" i="3"/>
  <c r="B28" i="3"/>
  <c r="B58" i="3"/>
  <c r="B40" i="3"/>
  <c r="B22" i="3"/>
  <c r="C39" i="2"/>
  <c r="D39" i="2"/>
  <c r="B39" i="2"/>
  <c r="C27" i="2"/>
  <c r="B27" i="2"/>
  <c r="D46" i="3"/>
  <c r="D22" i="3"/>
  <c r="D28" i="3"/>
  <c r="J45" i="3" l="1"/>
  <c r="M45" i="3" s="1"/>
  <c r="J26" i="3"/>
  <c r="M26" i="3" s="1"/>
  <c r="J63" i="3"/>
  <c r="M63" i="3" s="1"/>
  <c r="J27" i="3"/>
  <c r="M27" i="3" s="1"/>
  <c r="E39" i="2"/>
  <c r="J21" i="3"/>
  <c r="M21" i="3" s="1"/>
  <c r="J25" i="3"/>
  <c r="M25" i="3" s="1"/>
  <c r="J42" i="3"/>
  <c r="M42" i="3" s="1"/>
  <c r="J60" i="3"/>
  <c r="M60" i="3" s="1"/>
  <c r="J62" i="3"/>
  <c r="M62" i="3" s="1"/>
  <c r="J37" i="3"/>
  <c r="M37" i="3" s="1"/>
  <c r="J61" i="3"/>
  <c r="M61" i="3" s="1"/>
  <c r="F22" i="3"/>
  <c r="J44" i="3"/>
  <c r="M44" i="3" s="1"/>
  <c r="E27" i="2"/>
  <c r="J56" i="3"/>
  <c r="M56" i="3" s="1"/>
  <c r="J57" i="3"/>
  <c r="M57" i="3" s="1"/>
  <c r="J54" i="3"/>
  <c r="M54" i="3" s="1"/>
  <c r="F58" i="3"/>
  <c r="J39" i="3"/>
  <c r="M39" i="3" s="1"/>
  <c r="J36" i="3"/>
  <c r="J38" i="3"/>
  <c r="M38" i="3" s="1"/>
  <c r="J20" i="3"/>
  <c r="M20" i="3" s="1"/>
  <c r="J19" i="3"/>
  <c r="M19" i="3" s="1"/>
  <c r="F28" i="3"/>
  <c r="H18" i="3"/>
  <c r="H22" i="3" s="1"/>
  <c r="H28" i="3"/>
  <c r="J24" i="3"/>
  <c r="F64" i="3"/>
  <c r="H64" i="3"/>
  <c r="D64" i="3"/>
  <c r="H43" i="3"/>
  <c r="F46" i="3"/>
  <c r="J55" i="3"/>
  <c r="M55" i="3" s="1"/>
  <c r="H58" i="3"/>
  <c r="F40" i="3"/>
  <c r="H40" i="3"/>
  <c r="D40" i="3"/>
  <c r="M64" i="3" l="1"/>
  <c r="D32" i="2" s="1"/>
  <c r="J64" i="3"/>
  <c r="J40" i="3"/>
  <c r="M36" i="3"/>
  <c r="M40" i="3" s="1"/>
  <c r="C31" i="2" s="1"/>
  <c r="M58" i="3"/>
  <c r="D31" i="2" s="1"/>
  <c r="D33" i="2" s="1"/>
  <c r="D41" i="2" s="1"/>
  <c r="J18" i="3"/>
  <c r="M18" i="3" s="1"/>
  <c r="M22" i="3" s="1"/>
  <c r="B31" i="2" s="1"/>
  <c r="J28" i="3"/>
  <c r="M24" i="3"/>
  <c r="M28" i="3" s="1"/>
  <c r="J58" i="3"/>
  <c r="J43" i="3"/>
  <c r="H46" i="3"/>
  <c r="M66" i="3" l="1"/>
  <c r="J22" i="3"/>
  <c r="B32" i="2"/>
  <c r="B33" i="2" s="1"/>
  <c r="B41" i="2" s="1"/>
  <c r="M30" i="3"/>
  <c r="M43" i="3"/>
  <c r="M46" i="3" s="1"/>
  <c r="J46" i="3"/>
  <c r="E31" i="2"/>
  <c r="C32" i="2" l="1"/>
  <c r="M48" i="3"/>
  <c r="E32" i="2" l="1"/>
  <c r="C33" i="2"/>
  <c r="C41" i="2" l="1"/>
  <c r="E33" i="2"/>
  <c r="E41" i="2" s="1"/>
  <c r="F41" i="2" s="1"/>
  <c r="D6" i="6" l="1"/>
  <c r="D7" i="6" s="1"/>
</calcChain>
</file>

<file path=xl/sharedStrings.xml><?xml version="1.0" encoding="utf-8"?>
<sst xmlns="http://schemas.openxmlformats.org/spreadsheetml/2006/main" count="229" uniqueCount="108">
  <si>
    <t>Reddito CUD</t>
  </si>
  <si>
    <t>Reddito Mod. 730</t>
  </si>
  <si>
    <t>Reddito UnicoPF</t>
  </si>
  <si>
    <t>Terreni</t>
  </si>
  <si>
    <t>Rendita catastale</t>
  </si>
  <si>
    <t>Rendita rivalutata</t>
  </si>
  <si>
    <t>Coeff. Rival.</t>
  </si>
  <si>
    <t>Coefficiente</t>
  </si>
  <si>
    <t>Valore catastale</t>
  </si>
  <si>
    <t>Categoria Fabbricato</t>
  </si>
  <si>
    <t>PATRIMONIO IMMOBILIARE PADRE</t>
  </si>
  <si>
    <t>% Possesso</t>
  </si>
  <si>
    <t>Giorni di possesso</t>
  </si>
  <si>
    <t>Rendita proporzionata alla % di possesso</t>
  </si>
  <si>
    <t>Rendita proporzionata al tempo del possesso</t>
  </si>
  <si>
    <t>Totale</t>
  </si>
  <si>
    <t>PATRIMONIO IMMOBILIARE MADRE</t>
  </si>
  <si>
    <t>PATRIMONIO IMMOBILIARE ALTRI MEMBRI DELLA FAMIGLIA</t>
  </si>
  <si>
    <t>% Defiscalizzazione</t>
  </si>
  <si>
    <t>Totale Patrimonio Immobiliare Padre</t>
  </si>
  <si>
    <t>Totale Patrimonio Immobiliare Madre</t>
  </si>
  <si>
    <t xml:space="preserve">Totale Patrimonio Immobiliare Altri membri </t>
  </si>
  <si>
    <t>Categoria Terreno</t>
  </si>
  <si>
    <t>%</t>
  </si>
  <si>
    <t>Prima casa con mutuo</t>
  </si>
  <si>
    <t>Tipologia Fabbricato</t>
  </si>
  <si>
    <t>Valore per determinazione contribuzione</t>
  </si>
  <si>
    <t>Reddito dominicale</t>
  </si>
  <si>
    <t>Reddito defiscalizzato</t>
  </si>
  <si>
    <t>Reddito proporzionato alla % di possesso</t>
  </si>
  <si>
    <t>Reddito proporzionato al tempo del possesso</t>
  </si>
  <si>
    <t>Categoria A</t>
  </si>
  <si>
    <t>Categoria C/2</t>
  </si>
  <si>
    <t>Categoria C/6</t>
  </si>
  <si>
    <t>Categoria C/7</t>
  </si>
  <si>
    <t>Categoria B</t>
  </si>
  <si>
    <t>Categoria C/3</t>
  </si>
  <si>
    <t>Categoria C/4</t>
  </si>
  <si>
    <t>Categoria C/5</t>
  </si>
  <si>
    <t>Categoria A/10</t>
  </si>
  <si>
    <t>Categoria C/1</t>
  </si>
  <si>
    <t>Categoria D</t>
  </si>
  <si>
    <t>Categoria D/5</t>
  </si>
  <si>
    <t>Terreni - reddito da dichiarazione</t>
  </si>
  <si>
    <t>Tipologia Terreno</t>
  </si>
  <si>
    <t>Per individuare la fascia di contribuzione secondo il metodo di valutazione stabilito dall'Accademia considerare :</t>
  </si>
  <si>
    <t>SITUAZIONE ECONOMICA</t>
  </si>
  <si>
    <t>Padre</t>
  </si>
  <si>
    <t>Madre</t>
  </si>
  <si>
    <t>Altri membri della famiglia</t>
  </si>
  <si>
    <t>Totale situazione economica del nucleo familiare</t>
  </si>
  <si>
    <t>SITUAZIONE PATRIMONIO MOBILIARE</t>
  </si>
  <si>
    <t>SITUAZIONE PATRIMONIO IMMOBILIARE</t>
  </si>
  <si>
    <t>Reddito da altra documentazione</t>
  </si>
  <si>
    <t>Totale patrimonio immobiliare del nucleo familiare</t>
  </si>
  <si>
    <t xml:space="preserve">Terreni </t>
  </si>
  <si>
    <t xml:space="preserve">Fabbricati </t>
  </si>
  <si>
    <t xml:space="preserve">Totale situazione economica </t>
  </si>
  <si>
    <t xml:space="preserve">Totale Patrimonio immobiliare </t>
  </si>
  <si>
    <t xml:space="preserve">Conti bancari e postali </t>
  </si>
  <si>
    <t>Totale Patrimonio mobiliare</t>
  </si>
  <si>
    <t xml:space="preserve">Altri Investimenti </t>
  </si>
  <si>
    <t>Totale redditi</t>
  </si>
  <si>
    <t>Totale patrimonio mobiliare del nucleo familiare 5%</t>
  </si>
  <si>
    <t>NB. Compilare SOLO le celle gialle</t>
  </si>
  <si>
    <t>STUDENTE</t>
  </si>
  <si>
    <t>Fascia</t>
  </si>
  <si>
    <t xml:space="preserve">Immobili senza mutuo </t>
  </si>
  <si>
    <t>CALCOLO PATRIMONIO IMMOBILIARE</t>
  </si>
  <si>
    <t>FABBRICATI</t>
  </si>
  <si>
    <t>Categorie A (escluso A/10), C/2, C/6 e C/7</t>
  </si>
  <si>
    <t>coefficiente 160</t>
  </si>
  <si>
    <t>Categorie B, C/3, C/4 e C/5</t>
  </si>
  <si>
    <t>coefficiente 140</t>
  </si>
  <si>
    <t xml:space="preserve">Categoria A/10 (uffici) </t>
  </si>
  <si>
    <t>coefficiente 80</t>
  </si>
  <si>
    <t>Categoria C/1 (negozi)</t>
  </si>
  <si>
    <t>coefficiente 55</t>
  </si>
  <si>
    <t xml:space="preserve">Categorie D (destinazione speciale) (escluso D/5) </t>
  </si>
  <si>
    <t>coefficiente 65</t>
  </si>
  <si>
    <t xml:space="preserve">Categoria D/5 </t>
  </si>
  <si>
    <t>La quota di reddito considerata ai fini della determinazione della fascia contributiva viene conteggiata come di seguito:</t>
  </si>
  <si>
    <t>·   il 10% del valore catastale, ad eccezione della prima casa se con mutuo in atto risultante dalla dichiarazione fiscale per la quale di calcola il 5%</t>
  </si>
  <si>
    <t>Il calcolo viene applicato anche sull'abitazione in comodato d'uso.</t>
  </si>
  <si>
    <t>TERRENI</t>
  </si>
  <si>
    <t>·         La rendita catastale rilevabile dal modello 730 quadro RB, dal modello UNICO Persone Fisiche quadro RB  o da visura catastale.</t>
  </si>
  <si>
    <t xml:space="preserve">·         il reddito dominicale rilevabile dal modello 730, dal modello UNICO Persone Fisiche </t>
  </si>
  <si>
    <t>NOTE</t>
  </si>
  <si>
    <t>PATRIMONIO IMMOBILIARE</t>
  </si>
  <si>
    <t xml:space="preserve">RIEPILOGO SITUAZIONE ECONOMICA E PATRIMONIALE </t>
  </si>
  <si>
    <t>N.B. Compilare SOLO le celle gialle</t>
  </si>
  <si>
    <t>Tutti gli importi sono da riferirsi in euro</t>
  </si>
  <si>
    <t xml:space="preserve">1. Somma dei redditi lordi di tutti i componenti del nucleo familiare di appartenenza e di provenienza, redditi a tassazione separata e  redditi </t>
  </si>
  <si>
    <t xml:space="preserve">   che per loro natura non sono inclusi nelle dichiarazioni dei redditi, (compresi i redditi fiscalmente esenti, i redditi soggetti a imposta sostitutiva)</t>
  </si>
  <si>
    <t>3. Con riferimento al patrimonio mobiliare, il 5% dei saldi esratti conto al 31 Dicembre ed eventuali investimenti finanziari.</t>
  </si>
  <si>
    <t>2. Con riferimento al patrimonio immobiliare, la quota di reddito emergente dal modulo “Patrimonio Immobiliare”  (ved. CALCOLO PATRIMONIO IMMOBILIARE)</t>
  </si>
  <si>
    <r>
      <t xml:space="preserve">Per il corretto conteggio del valore dei </t>
    </r>
    <r>
      <rPr>
        <b/>
        <sz val="10"/>
        <color theme="1"/>
        <rFont val="Calibri"/>
        <family val="2"/>
        <scheme val="minor"/>
      </rPr>
      <t xml:space="preserve">fabbricati, </t>
    </r>
    <r>
      <rPr>
        <sz val="10"/>
        <color theme="1"/>
        <rFont val="Calibri"/>
        <family val="2"/>
        <scheme val="minor"/>
      </rPr>
      <t>si vogliano considerare:</t>
    </r>
  </si>
  <si>
    <r>
      <t xml:space="preserve">·         La rendita catastale deve essere rivalutata del 5% e poi moltiplicata per un </t>
    </r>
    <r>
      <rPr>
        <b/>
        <sz val="10"/>
        <color theme="1"/>
        <rFont val="Calibri"/>
        <family val="2"/>
        <scheme val="minor"/>
      </rPr>
      <t>coefficiente</t>
    </r>
    <r>
      <rPr>
        <sz val="10"/>
        <color theme="1"/>
        <rFont val="Calibri"/>
        <family val="2"/>
        <scheme val="minor"/>
      </rPr>
      <t xml:space="preserve"> che si differenzia a seconda della categoria del fabbricato:</t>
    </r>
  </si>
  <si>
    <r>
      <t xml:space="preserve">Per il corretto conteggio del valore dei </t>
    </r>
    <r>
      <rPr>
        <b/>
        <sz val="10"/>
        <color theme="1"/>
        <rFont val="Calibri"/>
        <family val="2"/>
        <scheme val="minor"/>
      </rPr>
      <t xml:space="preserve">terreni, </t>
    </r>
    <r>
      <rPr>
        <sz val="10"/>
        <color theme="1"/>
        <rFont val="Calibri"/>
        <family val="2"/>
        <scheme val="minor"/>
      </rPr>
      <t>si vogliano considerare:</t>
    </r>
  </si>
  <si>
    <r>
      <t xml:space="preserve">·         il reddito dominicale deve essere defiscalizzato dell' 80% e poi moltiplicato per un </t>
    </r>
    <r>
      <rPr>
        <b/>
        <sz val="10"/>
        <color theme="1"/>
        <rFont val="Calibri"/>
        <family val="2"/>
        <scheme val="minor"/>
      </rPr>
      <t>coefficiente</t>
    </r>
    <r>
      <rPr>
        <sz val="10"/>
        <color theme="1"/>
        <rFont val="Calibri"/>
        <family val="2"/>
        <scheme val="minor"/>
      </rPr>
      <t xml:space="preserve"> fisso di 137,50</t>
    </r>
  </si>
  <si>
    <t xml:space="preserve">DICHIARAZIONE INTEGRATIVA DELLA FAMIGLIA </t>
  </si>
  <si>
    <t>DICHIARAZIONE SOSTITUTIVA - ALL 3 (se richiesto)</t>
  </si>
  <si>
    <t>RIEPILOGO SITUAZIONE ECONOMICA E PATRIMONIALE</t>
  </si>
  <si>
    <t>SEZIONE RISERVATA ALL'UFFICIO AMMINISTRATIVO</t>
  </si>
  <si>
    <t>DOCUMENTI: (inserire X nel riquadro accanto a ricezione del documento)</t>
  </si>
  <si>
    <t>ULTERIORI NOTE:</t>
  </si>
  <si>
    <t xml:space="preserve">STATO DI FAMIGLIA </t>
  </si>
  <si>
    <t>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</si>
</sst>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22.5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5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43" fontId="2" fillId="0" borderId="0" xfId="1" applyFont="1" applyBorder="1"/>
    <xf numFmtId="0" fontId="2" fillId="0" borderId="1" xfId="0" applyFont="1" applyBorder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2" fontId="0" fillId="0" borderId="0" xfId="0" applyNumberFormat="1"/>
    <xf numFmtId="1" fontId="0" fillId="0" borderId="0" xfId="1" applyNumberFormat="1" applyFont="1" applyAlignment="1">
      <alignment horizontal="right"/>
    </xf>
    <xf numFmtId="1" fontId="0" fillId="0" borderId="1" xfId="1" applyNumberFormat="1" applyFont="1" applyBorder="1" applyAlignment="1">
      <alignment horizontal="right"/>
    </xf>
    <xf numFmtId="1" fontId="2" fillId="0" borderId="1" xfId="1" applyNumberFormat="1" applyFont="1" applyBorder="1" applyAlignment="1">
      <alignment horizontal="right"/>
    </xf>
    <xf numFmtId="1" fontId="2" fillId="0" borderId="0" xfId="1" applyNumberFormat="1" applyFont="1" applyBorder="1" applyAlignment="1">
      <alignment horizontal="right"/>
    </xf>
    <xf numFmtId="0" fontId="0" fillId="0" borderId="0" xfId="0" applyFill="1"/>
    <xf numFmtId="0" fontId="0" fillId="0" borderId="1" xfId="0" applyFill="1" applyBorder="1"/>
    <xf numFmtId="0" fontId="2" fillId="0" borderId="1" xfId="0" applyFont="1" applyFill="1" applyBorder="1"/>
    <xf numFmtId="0" fontId="2" fillId="0" borderId="0" xfId="0" applyFont="1" applyFill="1" applyBorder="1"/>
    <xf numFmtId="0" fontId="2" fillId="2" borderId="1" xfId="0" applyFont="1" applyFill="1" applyBorder="1" applyAlignment="1">
      <alignment horizontal="center" vertical="top" wrapText="1"/>
    </xf>
    <xf numFmtId="43" fontId="2" fillId="2" borderId="1" xfId="1" applyFont="1" applyFill="1" applyBorder="1" applyAlignment="1">
      <alignment horizontal="center" vertical="top" wrapText="1"/>
    </xf>
    <xf numFmtId="1" fontId="2" fillId="2" borderId="1" xfId="1" applyNumberFormat="1" applyFont="1" applyFill="1" applyBorder="1" applyAlignment="1">
      <alignment horizontal="center" vertical="top" wrapText="1"/>
    </xf>
    <xf numFmtId="0" fontId="2" fillId="3" borderId="1" xfId="0" applyFont="1" applyFill="1" applyBorder="1"/>
    <xf numFmtId="43" fontId="2" fillId="3" borderId="1" xfId="1" applyFont="1" applyFill="1" applyBorder="1"/>
    <xf numFmtId="1" fontId="2" fillId="3" borderId="1" xfId="1" applyNumberFormat="1" applyFont="1" applyFill="1" applyBorder="1" applyAlignment="1">
      <alignment horizontal="right"/>
    </xf>
    <xf numFmtId="43" fontId="0" fillId="0" borderId="1" xfId="1" applyFont="1" applyFill="1" applyBorder="1"/>
    <xf numFmtId="9" fontId="0" fillId="0" borderId="0" xfId="0" applyNumberFormat="1"/>
    <xf numFmtId="0" fontId="0" fillId="0" borderId="0" xfId="0" applyFont="1"/>
    <xf numFmtId="2" fontId="0" fillId="0" borderId="1" xfId="0" applyNumberFormat="1" applyFill="1" applyBorder="1"/>
    <xf numFmtId="0" fontId="5" fillId="0" borderId="0" xfId="0" applyFont="1"/>
    <xf numFmtId="43" fontId="0" fillId="5" borderId="1" xfId="1" applyFont="1" applyFill="1" applyBorder="1" applyAlignment="1" applyProtection="1">
      <alignment vertical="top" wrapText="1"/>
      <protection locked="0"/>
    </xf>
    <xf numFmtId="43" fontId="0" fillId="5" borderId="1" xfId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9" fontId="0" fillId="5" borderId="1" xfId="0" applyNumberFormat="1" applyFill="1" applyBorder="1" applyProtection="1">
      <protection locked="0"/>
    </xf>
    <xf numFmtId="43" fontId="2" fillId="0" borderId="1" xfId="1" applyFont="1" applyBorder="1" applyProtection="1">
      <protection locked="0"/>
    </xf>
    <xf numFmtId="0" fontId="7" fillId="0" borderId="0" xfId="0" applyFont="1" applyAlignment="1">
      <alignment vertical="center"/>
    </xf>
    <xf numFmtId="164" fontId="0" fillId="5" borderId="1" xfId="0" applyNumberFormat="1" applyFill="1" applyBorder="1" applyProtection="1">
      <protection locked="0"/>
    </xf>
    <xf numFmtId="164" fontId="0" fillId="0" borderId="1" xfId="0" applyNumberFormat="1" applyBorder="1"/>
    <xf numFmtId="43" fontId="0" fillId="5" borderId="2" xfId="1" applyFont="1" applyFill="1" applyBorder="1" applyAlignment="1" applyProtection="1">
      <alignment vertical="top" wrapText="1"/>
      <protection locked="0"/>
    </xf>
    <xf numFmtId="4" fontId="0" fillId="5" borderId="1" xfId="1" applyNumberFormat="1" applyFont="1" applyFill="1" applyBorder="1" applyAlignment="1" applyProtection="1">
      <alignment vertical="top" wrapText="1"/>
      <protection locked="0"/>
    </xf>
    <xf numFmtId="13" fontId="0" fillId="5" borderId="2" xfId="1" quotePrefix="1" applyNumberFormat="1" applyFont="1" applyFill="1" applyBorder="1" applyAlignment="1" applyProtection="1">
      <alignment vertical="top" wrapText="1"/>
      <protection locked="0"/>
    </xf>
    <xf numFmtId="43" fontId="8" fillId="5" borderId="1" xfId="1" applyFont="1" applyFill="1" applyBorder="1" applyAlignment="1" applyProtection="1">
      <alignment vertical="top" wrapText="1"/>
      <protection locked="0"/>
    </xf>
    <xf numFmtId="165" fontId="8" fillId="4" borderId="1" xfId="0" applyNumberFormat="1" applyFont="1" applyFill="1" applyBorder="1" applyAlignment="1">
      <alignment horizontal="center"/>
    </xf>
    <xf numFmtId="0" fontId="2" fillId="0" borderId="0" xfId="0" applyFont="1"/>
    <xf numFmtId="165" fontId="9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indent="5"/>
    </xf>
    <xf numFmtId="0" fontId="10" fillId="0" borderId="0" xfId="0" applyFont="1"/>
    <xf numFmtId="0" fontId="11" fillId="6" borderId="3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0" fillId="0" borderId="0" xfId="0" applyFont="1" applyAlignment="1">
      <alignment wrapText="1"/>
    </xf>
    <xf numFmtId="43" fontId="0" fillId="5" borderId="7" xfId="1" applyFont="1" applyFill="1" applyBorder="1" applyAlignment="1" applyProtection="1">
      <alignment vertical="top" wrapText="1"/>
      <protection locked="0"/>
    </xf>
    <xf numFmtId="0" fontId="0" fillId="5" borderId="1" xfId="0" applyFont="1" applyFill="1" applyBorder="1" applyAlignment="1" applyProtection="1">
      <alignment vertical="top" wrapText="1"/>
      <protection locked="0"/>
    </xf>
    <xf numFmtId="13" fontId="0" fillId="5" borderId="8" xfId="1" quotePrefix="1" applyNumberFormat="1" applyFont="1" applyFill="1" applyBorder="1" applyAlignment="1" applyProtection="1">
      <alignment horizontal="center" vertical="top" wrapText="1"/>
      <protection locked="0"/>
    </xf>
    <xf numFmtId="165" fontId="9" fillId="4" borderId="1" xfId="0" applyNumberFormat="1" applyFont="1" applyFill="1" applyBorder="1" applyAlignment="1" applyProtection="1">
      <alignment horizont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15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49" fontId="15" fillId="0" borderId="0" xfId="0" applyNumberFormat="1" applyFont="1" applyAlignment="1">
      <alignment horizontal="left" vertical="top" wrapText="1" indent="5"/>
    </xf>
    <xf numFmtId="0" fontId="15" fillId="0" borderId="0" xfId="0" applyFont="1" applyAlignment="1">
      <alignment horizontal="left" vertical="top" wrapText="1" indent="5"/>
    </xf>
    <xf numFmtId="165" fontId="9" fillId="0" borderId="0" xfId="0" applyNumberFormat="1" applyFont="1" applyFill="1" applyBorder="1" applyAlignment="1" applyProtection="1">
      <alignment horizontal="center"/>
    </xf>
    <xf numFmtId="0" fontId="0" fillId="7" borderId="7" xfId="0" applyFont="1" applyFill="1" applyBorder="1" applyAlignment="1" applyProtection="1">
      <alignment horizontal="center" vertical="center"/>
      <protection locked="0"/>
    </xf>
    <xf numFmtId="0" fontId="0" fillId="7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wrapText="1"/>
    </xf>
    <xf numFmtId="0" fontId="5" fillId="0" borderId="0" xfId="0" applyFont="1" applyProtection="1"/>
    <xf numFmtId="0" fontId="3" fillId="7" borderId="0" xfId="0" applyFont="1" applyFill="1" applyProtection="1"/>
    <xf numFmtId="0" fontId="0" fillId="7" borderId="0" xfId="0" applyFont="1" applyFill="1" applyAlignment="1" applyProtection="1">
      <alignment wrapText="1"/>
    </xf>
    <xf numFmtId="0" fontId="0" fillId="7" borderId="0" xfId="0" applyFont="1" applyFill="1" applyProtection="1"/>
    <xf numFmtId="0" fontId="2" fillId="7" borderId="0" xfId="0" applyFont="1" applyFill="1" applyProtection="1"/>
    <xf numFmtId="0" fontId="7" fillId="7" borderId="0" xfId="0" applyFont="1" applyFill="1" applyAlignment="1" applyProtection="1">
      <alignment vertical="center"/>
    </xf>
    <xf numFmtId="0" fontId="18" fillId="7" borderId="0" xfId="0" applyFont="1" applyFill="1" applyAlignment="1" applyProtection="1">
      <alignment vertical="center"/>
    </xf>
    <xf numFmtId="0" fontId="0" fillId="7" borderId="0" xfId="0" applyFont="1" applyFill="1" applyAlignment="1" applyProtection="1">
      <alignment vertical="center"/>
    </xf>
    <xf numFmtId="0" fontId="18" fillId="7" borderId="0" xfId="0" applyFont="1" applyFill="1" applyProtection="1"/>
    <xf numFmtId="0" fontId="3" fillId="0" borderId="0" xfId="0" applyFont="1" applyProtection="1"/>
    <xf numFmtId="0" fontId="2" fillId="4" borderId="1" xfId="0" applyFont="1" applyFill="1" applyBorder="1" applyAlignment="1" applyProtection="1">
      <alignment horizontal="center" vertical="top" wrapText="1"/>
    </xf>
    <xf numFmtId="0" fontId="2" fillId="4" borderId="7" xfId="0" applyFont="1" applyFill="1" applyBorder="1" applyAlignment="1" applyProtection="1">
      <alignment horizontal="center" vertical="top" wrapText="1"/>
    </xf>
    <xf numFmtId="0" fontId="0" fillId="0" borderId="0" xfId="0" applyFont="1" applyAlignment="1" applyProtection="1">
      <alignment vertical="top" wrapText="1"/>
    </xf>
    <xf numFmtId="0" fontId="0" fillId="0" borderId="1" xfId="0" applyFont="1" applyBorder="1" applyAlignment="1" applyProtection="1">
      <alignment vertical="top" wrapText="1"/>
    </xf>
    <xf numFmtId="43" fontId="0" fillId="3" borderId="7" xfId="1" applyFont="1" applyFill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43" fontId="2" fillId="0" borderId="1" xfId="1" applyFont="1" applyBorder="1" applyAlignment="1" applyProtection="1">
      <alignment vertical="top" wrapText="1"/>
    </xf>
    <xf numFmtId="43" fontId="2" fillId="3" borderId="7" xfId="1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43" fontId="0" fillId="0" borderId="1" xfId="1" applyFont="1" applyBorder="1" applyAlignment="1" applyProtection="1">
      <alignment vertical="top" wrapText="1"/>
    </xf>
    <xf numFmtId="43" fontId="2" fillId="3" borderId="7" xfId="0" applyNumberFormat="1" applyFont="1" applyFill="1" applyBorder="1" applyAlignment="1" applyProtection="1">
      <alignment vertical="top" wrapText="1"/>
    </xf>
    <xf numFmtId="0" fontId="0" fillId="0" borderId="1" xfId="0" applyFont="1" applyFill="1" applyBorder="1" applyAlignment="1" applyProtection="1">
      <alignment vertical="top" wrapText="1"/>
    </xf>
    <xf numFmtId="43" fontId="0" fillId="0" borderId="0" xfId="1" applyFont="1" applyAlignment="1" applyProtection="1">
      <alignment vertical="top" wrapText="1"/>
    </xf>
    <xf numFmtId="0" fontId="2" fillId="4" borderId="1" xfId="0" applyFont="1" applyFill="1" applyBorder="1" applyAlignment="1" applyProtection="1">
      <alignment vertical="top" wrapText="1"/>
    </xf>
    <xf numFmtId="43" fontId="2" fillId="4" borderId="1" xfId="1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43" fontId="2" fillId="0" borderId="0" xfId="1" applyFont="1" applyFill="1" applyBorder="1" applyAlignment="1" applyProtection="1">
      <alignment vertical="top" wrapText="1"/>
    </xf>
    <xf numFmtId="0" fontId="2" fillId="7" borderId="1" xfId="0" applyFont="1" applyFill="1" applyBorder="1" applyAlignment="1" applyProtection="1">
      <alignment vertical="top" wrapText="1"/>
    </xf>
    <xf numFmtId="0" fontId="13" fillId="7" borderId="9" xfId="0" applyFont="1" applyFill="1" applyBorder="1" applyProtection="1">
      <protection locked="0"/>
    </xf>
    <xf numFmtId="0" fontId="13" fillId="7" borderId="10" xfId="0" applyFont="1" applyFill="1" applyBorder="1" applyAlignment="1" applyProtection="1">
      <alignment wrapText="1"/>
      <protection locked="0"/>
    </xf>
    <xf numFmtId="0" fontId="13" fillId="7" borderId="10" xfId="0" applyFont="1" applyFill="1" applyBorder="1" applyProtection="1">
      <protection locked="0"/>
    </xf>
    <xf numFmtId="0" fontId="13" fillId="7" borderId="11" xfId="0" applyFont="1" applyFill="1" applyBorder="1" applyProtection="1">
      <protection locked="0"/>
    </xf>
    <xf numFmtId="0" fontId="7" fillId="7" borderId="12" xfId="0" applyFont="1" applyFill="1" applyBorder="1" applyAlignment="1" applyProtection="1">
      <alignment vertical="center"/>
      <protection locked="0"/>
    </xf>
    <xf numFmtId="0" fontId="13" fillId="7" borderId="0" xfId="0" applyFont="1" applyFill="1" applyBorder="1" applyAlignment="1" applyProtection="1">
      <alignment wrapText="1"/>
      <protection locked="0"/>
    </xf>
    <xf numFmtId="0" fontId="13" fillId="7" borderId="0" xfId="0" applyFont="1" applyFill="1" applyBorder="1" applyProtection="1">
      <protection locked="0"/>
    </xf>
    <xf numFmtId="0" fontId="13" fillId="7" borderId="13" xfId="0" applyFont="1" applyFill="1" applyBorder="1" applyProtection="1">
      <protection locked="0"/>
    </xf>
    <xf numFmtId="0" fontId="13" fillId="7" borderId="12" xfId="0" applyFont="1" applyFill="1" applyBorder="1" applyAlignment="1" applyProtection="1">
      <alignment vertical="center"/>
      <protection locked="0"/>
    </xf>
    <xf numFmtId="0" fontId="13" fillId="7" borderId="14" xfId="0" applyFont="1" applyFill="1" applyBorder="1" applyProtection="1">
      <protection locked="0"/>
    </xf>
    <xf numFmtId="0" fontId="13" fillId="7" borderId="2" xfId="0" applyFont="1" applyFill="1" applyBorder="1" applyAlignment="1" applyProtection="1">
      <alignment wrapText="1"/>
      <protection locked="0"/>
    </xf>
    <xf numFmtId="0" fontId="13" fillId="7" borderId="2" xfId="0" applyFont="1" applyFill="1" applyBorder="1" applyProtection="1">
      <protection locked="0"/>
    </xf>
    <xf numFmtId="0" fontId="13" fillId="7" borderId="15" xfId="0" applyFont="1" applyFill="1" applyBorder="1" applyProtection="1">
      <protection locked="0"/>
    </xf>
    <xf numFmtId="0" fontId="0" fillId="7" borderId="7" xfId="0" applyFont="1" applyFill="1" applyBorder="1" applyAlignment="1" applyProtection="1">
      <protection locked="0"/>
    </xf>
    <xf numFmtId="0" fontId="0" fillId="7" borderId="8" xfId="0" applyFill="1" applyBorder="1" applyAlignment="1" applyProtection="1">
      <protection locked="0"/>
    </xf>
  </cellXfs>
  <cellStyles count="3">
    <cellStyle name="Comma" xfId="1" builtinId="3"/>
    <cellStyle name="Followed Hyperlink" xfId="2" builtinId="9" hidden="1"/>
    <cellStyle name="Normal" xfId="0" builtinId="0"/>
  </cellStyles>
  <dxfs count="0"/>
  <tableStyles count="0" defaultTableStyle="TableStyleMedium2" defaultPivotStyle="PivotStyleLight16"/>
  <colors>
    <mruColors>
      <color rgb="FFCCFFCC"/>
      <color rgb="FFCCFF99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142875</xdr:rowOff>
    </xdr:from>
    <xdr:to>
      <xdr:col>0</xdr:col>
      <xdr:colOff>1594326</xdr:colOff>
      <xdr:row>1</xdr:row>
      <xdr:rowOff>391795</xdr:rowOff>
    </xdr:to>
    <xdr:pic>
      <xdr:nvPicPr>
        <xdr:cNvPr id="4" name="Immagin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" y="142875"/>
          <a:ext cx="1439545" cy="1439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0</xdr:col>
      <xdr:colOff>1524000</xdr:colOff>
      <xdr:row>8</xdr:row>
      <xdr:rowOff>106045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1524000" cy="16181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0</xdr:col>
      <xdr:colOff>1506220</xdr:colOff>
      <xdr:row>7</xdr:row>
      <xdr:rowOff>134620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8575"/>
          <a:ext cx="1439545" cy="1439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abSelected="1" topLeftCell="A28" zoomScale="80" zoomScaleNormal="80" workbookViewId="0">
      <selection activeCell="D8" sqref="D8"/>
    </sheetView>
  </sheetViews>
  <sheetFormatPr defaultColWidth="8.5703125" defaultRowHeight="15" x14ac:dyDescent="0.25"/>
  <cols>
    <col min="1" max="1" width="31.28515625" style="69" customWidth="1"/>
    <col min="2" max="2" width="19.42578125" style="70" customWidth="1"/>
    <col min="3" max="4" width="19.42578125" style="69" customWidth="1"/>
    <col min="5" max="5" width="23.140625" style="69" customWidth="1"/>
    <col min="6" max="6" width="32.5703125" style="69" customWidth="1"/>
    <col min="7" max="16384" width="8.5703125" style="69"/>
  </cols>
  <sheetData>
    <row r="1" spans="1:5" ht="93.95" customHeight="1" x14ac:dyDescent="0.25"/>
    <row r="2" spans="1:5" ht="43.5" customHeight="1" x14ac:dyDescent="0.25"/>
    <row r="5" spans="1:5" ht="19.5" x14ac:dyDescent="0.3">
      <c r="A5" s="71" t="s">
        <v>65</v>
      </c>
      <c r="B5" s="54"/>
      <c r="C5" s="56" t="s">
        <v>107</v>
      </c>
    </row>
    <row r="7" spans="1:5" x14ac:dyDescent="0.25">
      <c r="A7" s="72" t="s">
        <v>103</v>
      </c>
      <c r="B7" s="73"/>
      <c r="C7" s="74"/>
      <c r="D7" s="74"/>
      <c r="E7" s="74"/>
    </row>
    <row r="8" spans="1:5" x14ac:dyDescent="0.25">
      <c r="A8" s="72"/>
      <c r="B8" s="73"/>
      <c r="C8" s="74"/>
      <c r="D8" s="74"/>
      <c r="E8" s="74"/>
    </row>
    <row r="9" spans="1:5" x14ac:dyDescent="0.25">
      <c r="A9" s="75" t="s">
        <v>104</v>
      </c>
      <c r="B9" s="73"/>
      <c r="C9" s="74"/>
      <c r="D9" s="74"/>
      <c r="E9" s="74"/>
    </row>
    <row r="10" spans="1:5" x14ac:dyDescent="0.25">
      <c r="A10" s="76"/>
      <c r="B10" s="73"/>
      <c r="C10" s="74"/>
      <c r="D10" s="72" t="s">
        <v>87</v>
      </c>
      <c r="E10" s="74"/>
    </row>
    <row r="11" spans="1:5" x14ac:dyDescent="0.25">
      <c r="A11" s="77" t="s">
        <v>100</v>
      </c>
      <c r="B11" s="73"/>
      <c r="C11" s="67"/>
      <c r="D11" s="113"/>
      <c r="E11" s="114"/>
    </row>
    <row r="12" spans="1:5" x14ac:dyDescent="0.25">
      <c r="A12" s="78"/>
      <c r="B12" s="73"/>
      <c r="C12" s="74"/>
      <c r="D12" s="74"/>
      <c r="E12" s="74"/>
    </row>
    <row r="13" spans="1:5" x14ac:dyDescent="0.25">
      <c r="A13" s="79" t="s">
        <v>106</v>
      </c>
      <c r="B13" s="73"/>
      <c r="C13" s="68"/>
      <c r="D13" s="113"/>
      <c r="E13" s="114"/>
    </row>
    <row r="14" spans="1:5" x14ac:dyDescent="0.25">
      <c r="A14" s="74"/>
      <c r="B14" s="73"/>
      <c r="C14" s="74"/>
      <c r="D14" s="74"/>
      <c r="E14" s="74"/>
    </row>
    <row r="15" spans="1:5" x14ac:dyDescent="0.25">
      <c r="A15" s="79" t="s">
        <v>101</v>
      </c>
      <c r="B15" s="73"/>
      <c r="C15" s="68"/>
      <c r="D15" s="113"/>
      <c r="E15" s="114"/>
    </row>
    <row r="16" spans="1:5" x14ac:dyDescent="0.25">
      <c r="A16" s="74"/>
      <c r="B16" s="73"/>
      <c r="C16" s="74"/>
      <c r="D16" s="74"/>
      <c r="E16" s="74"/>
    </row>
    <row r="19" spans="1:6" x14ac:dyDescent="0.25">
      <c r="A19" s="80" t="s">
        <v>102</v>
      </c>
    </row>
    <row r="21" spans="1:6" x14ac:dyDescent="0.25">
      <c r="A21" s="80"/>
    </row>
    <row r="22" spans="1:6" s="83" customFormat="1" ht="66.75" customHeight="1" x14ac:dyDescent="0.25">
      <c r="A22" s="81" t="s">
        <v>46</v>
      </c>
      <c r="B22" s="81" t="s">
        <v>47</v>
      </c>
      <c r="C22" s="81" t="s">
        <v>48</v>
      </c>
      <c r="D22" s="81" t="s">
        <v>49</v>
      </c>
      <c r="E22" s="82" t="s">
        <v>50</v>
      </c>
      <c r="F22" s="81" t="s">
        <v>87</v>
      </c>
    </row>
    <row r="23" spans="1:6" x14ac:dyDescent="0.25">
      <c r="A23" s="84" t="s">
        <v>0</v>
      </c>
      <c r="B23" s="30"/>
      <c r="C23" s="30"/>
      <c r="D23" s="30"/>
      <c r="E23" s="85">
        <f>SUM(C23:D23)</f>
        <v>0</v>
      </c>
      <c r="F23" s="55"/>
    </row>
    <row r="24" spans="1:6" x14ac:dyDescent="0.25">
      <c r="A24" s="84" t="s">
        <v>1</v>
      </c>
      <c r="B24" s="30"/>
      <c r="C24" s="30"/>
      <c r="D24" s="30"/>
      <c r="E24" s="85">
        <f>SUM(B24:D24)</f>
        <v>0</v>
      </c>
      <c r="F24" s="55"/>
    </row>
    <row r="25" spans="1:6" x14ac:dyDescent="0.25">
      <c r="A25" s="84" t="s">
        <v>2</v>
      </c>
      <c r="B25" s="30"/>
      <c r="C25" s="30"/>
      <c r="D25" s="30"/>
      <c r="E25" s="85">
        <f>SUM(B25:D25)</f>
        <v>0</v>
      </c>
      <c r="F25" s="55"/>
    </row>
    <row r="26" spans="1:6" x14ac:dyDescent="0.25">
      <c r="A26" s="84" t="s">
        <v>53</v>
      </c>
      <c r="B26" s="30"/>
      <c r="C26" s="30"/>
      <c r="D26" s="30"/>
      <c r="E26" s="85">
        <f>SUM(B26:D26)</f>
        <v>0</v>
      </c>
      <c r="F26" s="55"/>
    </row>
    <row r="27" spans="1:6" x14ac:dyDescent="0.25">
      <c r="A27" s="86" t="s">
        <v>57</v>
      </c>
      <c r="B27" s="87">
        <f>SUM(B23:B26)</f>
        <v>0</v>
      </c>
      <c r="C27" s="87">
        <f>SUM(C23:C26)</f>
        <v>0</v>
      </c>
      <c r="D27" s="87">
        <f>SUM(D23:D26)</f>
        <v>0</v>
      </c>
      <c r="E27" s="88">
        <f>+B27+C27+D27</f>
        <v>0</v>
      </c>
      <c r="F27" s="84"/>
    </row>
    <row r="28" spans="1:6" x14ac:dyDescent="0.25">
      <c r="A28" s="89"/>
      <c r="B28" s="89"/>
      <c r="C28" s="89"/>
      <c r="D28" s="89"/>
      <c r="E28" s="83"/>
      <c r="F28" s="90"/>
    </row>
    <row r="29" spans="1:6" x14ac:dyDescent="0.25">
      <c r="A29" s="83"/>
      <c r="B29" s="83"/>
      <c r="C29" s="83"/>
      <c r="D29" s="83"/>
      <c r="E29" s="83"/>
      <c r="F29" s="90"/>
    </row>
    <row r="30" spans="1:6" ht="62.25" customHeight="1" x14ac:dyDescent="0.25">
      <c r="A30" s="81" t="s">
        <v>52</v>
      </c>
      <c r="B30" s="81" t="s">
        <v>47</v>
      </c>
      <c r="C30" s="81" t="s">
        <v>48</v>
      </c>
      <c r="D30" s="81" t="s">
        <v>49</v>
      </c>
      <c r="E30" s="82" t="s">
        <v>54</v>
      </c>
      <c r="F30" s="81" t="s">
        <v>87</v>
      </c>
    </row>
    <row r="31" spans="1:6" x14ac:dyDescent="0.25">
      <c r="A31" s="84" t="s">
        <v>56</v>
      </c>
      <c r="B31" s="91">
        <f>+'Patrimonio Immob.'!M22</f>
        <v>0</v>
      </c>
      <c r="C31" s="91">
        <f>+'Patrimonio Immob.'!M40</f>
        <v>0</v>
      </c>
      <c r="D31" s="91">
        <f>+'Patrimonio Immob.'!M58</f>
        <v>0</v>
      </c>
      <c r="E31" s="85">
        <f t="shared" ref="E31:E32" si="0">SUM(B31:D31)</f>
        <v>0</v>
      </c>
      <c r="F31" s="55"/>
    </row>
    <row r="32" spans="1:6" x14ac:dyDescent="0.25">
      <c r="A32" s="84" t="s">
        <v>55</v>
      </c>
      <c r="B32" s="91">
        <f>+'Patrimonio Immob.'!M28</f>
        <v>0</v>
      </c>
      <c r="C32" s="91">
        <f>+'Patrimonio Immob.'!M46</f>
        <v>0</v>
      </c>
      <c r="D32" s="91">
        <f>+'Patrimonio Immob.'!M64</f>
        <v>0</v>
      </c>
      <c r="E32" s="85">
        <f t="shared" si="0"/>
        <v>0</v>
      </c>
      <c r="F32" s="55"/>
    </row>
    <row r="33" spans="1:6" x14ac:dyDescent="0.25">
      <c r="A33" s="86" t="s">
        <v>58</v>
      </c>
      <c r="B33" s="87">
        <f>SUM(B31:B32)</f>
        <v>0</v>
      </c>
      <c r="C33" s="87">
        <f t="shared" ref="C33:D33" si="1">SUM(C31:C32)</f>
        <v>0</v>
      </c>
      <c r="D33" s="87">
        <f t="shared" si="1"/>
        <v>0</v>
      </c>
      <c r="E33" s="92">
        <f>+B33+C33+D33</f>
        <v>0</v>
      </c>
      <c r="F33" s="93"/>
    </row>
    <row r="34" spans="1:6" x14ac:dyDescent="0.25">
      <c r="A34" s="83"/>
      <c r="B34" s="94"/>
      <c r="C34" s="94"/>
      <c r="D34" s="94"/>
      <c r="E34" s="83"/>
      <c r="F34" s="90"/>
    </row>
    <row r="35" spans="1:6" x14ac:dyDescent="0.25">
      <c r="A35" s="83"/>
      <c r="B35" s="83"/>
      <c r="C35" s="83"/>
      <c r="D35" s="83"/>
      <c r="E35" s="83"/>
      <c r="F35" s="90"/>
    </row>
    <row r="36" spans="1:6" ht="45" x14ac:dyDescent="0.25">
      <c r="A36" s="81" t="s">
        <v>51</v>
      </c>
      <c r="B36" s="81" t="s">
        <v>47</v>
      </c>
      <c r="C36" s="81" t="s">
        <v>48</v>
      </c>
      <c r="D36" s="81" t="s">
        <v>49</v>
      </c>
      <c r="E36" s="82" t="s">
        <v>63</v>
      </c>
      <c r="F36" s="81" t="s">
        <v>87</v>
      </c>
    </row>
    <row r="37" spans="1:6" x14ac:dyDescent="0.25">
      <c r="A37" s="84" t="s">
        <v>59</v>
      </c>
      <c r="B37" s="39"/>
      <c r="C37" s="39"/>
      <c r="D37" s="30"/>
      <c r="E37" s="85">
        <f>(B37+C37+D37)*5%</f>
        <v>0</v>
      </c>
      <c r="F37" s="55"/>
    </row>
    <row r="38" spans="1:6" x14ac:dyDescent="0.25">
      <c r="A38" s="84" t="s">
        <v>61</v>
      </c>
      <c r="B38" s="30"/>
      <c r="C38" s="30"/>
      <c r="D38" s="30"/>
      <c r="E38" s="85">
        <f>(B38+C38+D38)*5%</f>
        <v>0</v>
      </c>
      <c r="F38" s="55"/>
    </row>
    <row r="39" spans="1:6" x14ac:dyDescent="0.25">
      <c r="A39" s="86" t="s">
        <v>60</v>
      </c>
      <c r="B39" s="87">
        <f>SUM(B37:B38)</f>
        <v>0</v>
      </c>
      <c r="C39" s="87">
        <f t="shared" ref="C39" si="2">SUM(C37:C38)</f>
        <v>0</v>
      </c>
      <c r="D39" s="87">
        <f>SUM(D37:D38)</f>
        <v>0</v>
      </c>
      <c r="E39" s="88">
        <f>SUM(E37:E38)</f>
        <v>0</v>
      </c>
      <c r="F39" s="84"/>
    </row>
    <row r="40" spans="1:6" x14ac:dyDescent="0.25">
      <c r="A40" s="83"/>
      <c r="B40" s="83"/>
      <c r="C40" s="83"/>
      <c r="D40" s="83"/>
      <c r="E40" s="83"/>
      <c r="F40" s="90"/>
    </row>
    <row r="41" spans="1:6" ht="18.75" x14ac:dyDescent="0.3">
      <c r="A41" s="95" t="s">
        <v>62</v>
      </c>
      <c r="B41" s="96">
        <f>+B27+B33+B39</f>
        <v>0</v>
      </c>
      <c r="C41" s="96">
        <f>+C27+C33+C39</f>
        <v>0</v>
      </c>
      <c r="D41" s="96">
        <f>+D27+D33+D39</f>
        <v>0</v>
      </c>
      <c r="E41" s="88">
        <f>+E27+E33+E39</f>
        <v>0</v>
      </c>
      <c r="F41" s="57" t="str">
        <f>IF(E41&lt;=46790,"PRIMA",IF(E41&lt;=73050,"SECONDA",IF(E41&lt;=101760,"TERZA",IF(E41&lt;=132500,"QUARTA",IF(E41&lt;=151500, "QUINTA", "SESTA")))))</f>
        <v>PRIMA</v>
      </c>
    </row>
    <row r="42" spans="1:6" ht="18.75" x14ac:dyDescent="0.3">
      <c r="A42" s="97"/>
      <c r="B42" s="98"/>
      <c r="C42" s="98"/>
      <c r="D42" s="98"/>
      <c r="E42" s="98"/>
      <c r="F42" s="66"/>
    </row>
    <row r="43" spans="1:6" x14ac:dyDescent="0.25">
      <c r="A43" s="83"/>
      <c r="B43" s="83"/>
      <c r="C43" s="83"/>
      <c r="D43" s="83"/>
      <c r="E43" s="83"/>
      <c r="F43" s="83"/>
    </row>
    <row r="44" spans="1:6" x14ac:dyDescent="0.25">
      <c r="A44" s="99" t="s">
        <v>105</v>
      </c>
      <c r="B44" s="83"/>
      <c r="C44" s="83"/>
      <c r="D44" s="83"/>
      <c r="E44" s="83"/>
      <c r="F44" s="83"/>
    </row>
    <row r="45" spans="1:6" x14ac:dyDescent="0.25">
      <c r="A45" s="100"/>
      <c r="B45" s="101"/>
      <c r="C45" s="102"/>
      <c r="D45" s="102"/>
      <c r="E45" s="102"/>
      <c r="F45" s="103"/>
    </row>
    <row r="46" spans="1:6" x14ac:dyDescent="0.25">
      <c r="A46" s="104"/>
      <c r="B46" s="105"/>
      <c r="C46" s="106"/>
      <c r="D46" s="106"/>
      <c r="E46" s="106"/>
      <c r="F46" s="107"/>
    </row>
    <row r="47" spans="1:6" x14ac:dyDescent="0.25">
      <c r="A47" s="108"/>
      <c r="B47" s="105"/>
      <c r="C47" s="106"/>
      <c r="D47" s="106"/>
      <c r="E47" s="106"/>
      <c r="F47" s="107"/>
    </row>
    <row r="48" spans="1:6" x14ac:dyDescent="0.25">
      <c r="A48" s="108"/>
      <c r="B48" s="105"/>
      <c r="C48" s="106"/>
      <c r="D48" s="106"/>
      <c r="E48" s="106"/>
      <c r="F48" s="107"/>
    </row>
    <row r="49" spans="1:6" x14ac:dyDescent="0.25">
      <c r="A49" s="109"/>
      <c r="B49" s="110"/>
      <c r="C49" s="111"/>
      <c r="D49" s="111"/>
      <c r="E49" s="111"/>
      <c r="F49" s="112"/>
    </row>
  </sheetData>
  <sheetProtection algorithmName="SHA-512" hashValue="aTkSGRyoG9KHq9fB+T2f3IU+fcfKoA7DwuGoLhIeVtlbOp+X5QaQfI2YBuAOPszUIGKg6SoEx8WyqzMMd5Dlhg==" saltValue="/nskGrUekWkU101O3vBlyA==" spinCount="100000" sheet="1" objects="1" scenarios="1" formatCells="0"/>
  <mergeCells count="3">
    <mergeCell ref="D11:E11"/>
    <mergeCell ref="D13:E13"/>
    <mergeCell ref="D15:E1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M66"/>
  <sheetViews>
    <sheetView showGridLines="0" zoomScale="80" zoomScaleNormal="80" zoomScalePageLayoutView="80" workbookViewId="0">
      <selection activeCell="B11" sqref="B11"/>
    </sheetView>
  </sheetViews>
  <sheetFormatPr defaultColWidth="8.5703125" defaultRowHeight="15" x14ac:dyDescent="0.25"/>
  <cols>
    <col min="1" max="1" width="43.28515625" customWidth="1"/>
    <col min="2" max="2" width="19.42578125" style="1" customWidth="1"/>
    <col min="3" max="3" width="19.28515625" customWidth="1"/>
    <col min="4" max="4" width="19.42578125" style="1" customWidth="1"/>
    <col min="5" max="5" width="15.42578125" customWidth="1"/>
    <col min="6" max="6" width="19.42578125" style="1" customWidth="1"/>
    <col min="7" max="7" width="15.28515625" customWidth="1"/>
    <col min="8" max="8" width="19.42578125" style="1" customWidth="1"/>
    <col min="9" max="9" width="15.42578125" style="15" customWidth="1"/>
    <col min="10" max="10" width="19.42578125" style="1" customWidth="1"/>
    <col min="11" max="11" width="26.28515625" style="1" customWidth="1"/>
    <col min="12" max="12" width="8.7109375" style="11" customWidth="1"/>
    <col min="13" max="13" width="19.42578125" style="1" customWidth="1"/>
  </cols>
  <sheetData>
    <row r="10" spans="1:3" ht="19.5" x14ac:dyDescent="0.3">
      <c r="A10" s="29" t="s">
        <v>65</v>
      </c>
      <c r="B10" s="38">
        <f>+Riepilogo!B5</f>
        <v>0</v>
      </c>
      <c r="C10" s="40" t="str">
        <f>+Riepilogo!C5</f>
        <v>2022/2023</v>
      </c>
    </row>
    <row r="12" spans="1:3" ht="19.5" x14ac:dyDescent="0.3">
      <c r="A12" s="29" t="s">
        <v>88</v>
      </c>
    </row>
    <row r="13" spans="1:3" x14ac:dyDescent="0.25">
      <c r="A13" s="27" t="s">
        <v>64</v>
      </c>
    </row>
    <row r="14" spans="1:3" x14ac:dyDescent="0.25">
      <c r="A14" s="27"/>
    </row>
    <row r="15" spans="1:3" ht="19.5" x14ac:dyDescent="0.3">
      <c r="A15" s="8" t="s">
        <v>10</v>
      </c>
      <c r="B15" s="9"/>
    </row>
    <row r="17" spans="1:13" ht="45" x14ac:dyDescent="0.25">
      <c r="A17" s="19" t="s">
        <v>9</v>
      </c>
      <c r="B17" s="20" t="s">
        <v>4</v>
      </c>
      <c r="C17" s="19" t="s">
        <v>11</v>
      </c>
      <c r="D17" s="20" t="s">
        <v>13</v>
      </c>
      <c r="E17" s="19" t="s">
        <v>12</v>
      </c>
      <c r="F17" s="20" t="s">
        <v>14</v>
      </c>
      <c r="G17" s="19" t="s">
        <v>6</v>
      </c>
      <c r="H17" s="20" t="s">
        <v>5</v>
      </c>
      <c r="I17" s="19" t="s">
        <v>7</v>
      </c>
      <c r="J17" s="20" t="s">
        <v>8</v>
      </c>
      <c r="K17" s="20" t="s">
        <v>25</v>
      </c>
      <c r="L17" s="21" t="s">
        <v>23</v>
      </c>
      <c r="M17" s="20" t="s">
        <v>26</v>
      </c>
    </row>
    <row r="18" spans="1:13" x14ac:dyDescent="0.25">
      <c r="A18" s="32" t="s">
        <v>31</v>
      </c>
      <c r="B18" s="31"/>
      <c r="C18" s="36">
        <v>1</v>
      </c>
      <c r="D18" s="3">
        <f>+B18*C18</f>
        <v>0</v>
      </c>
      <c r="E18" s="32">
        <v>365</v>
      </c>
      <c r="F18" s="3">
        <f>+D18/365*E18</f>
        <v>0</v>
      </c>
      <c r="G18" s="33">
        <v>0.05</v>
      </c>
      <c r="H18" s="3">
        <f>+F18*G18+F18</f>
        <v>0</v>
      </c>
      <c r="I18" s="12" t="str">
        <f>IF(A18="Categoria A","160",IF(A18="Categoria C/2","160",IF(A18="Categoria C/6","160",IF(A18="Categoria C/7","160",IF(A18="Categoria B","140",IF(A18="Categoria C/3","140",IF(A18="Categoria C/4","140",IF(A18="Categoria C/5","140",IF(A18="Categoria A/10","80",IF(A18="Categoria C/1","55",IF(A18="Categoria D","65",IF(A18="Categoria D/5","80",0))))))))))))</f>
        <v>160</v>
      </c>
      <c r="J18" s="3">
        <f>+H18*I18</f>
        <v>0</v>
      </c>
      <c r="K18" s="31" t="s">
        <v>67</v>
      </c>
      <c r="L18" s="12" t="str">
        <f>IF(K18=Foglio1!A3,"10%",IF(K18="Prima casa con mutuo","5%",IF(K18="Terreni","10%",0)))</f>
        <v>10%</v>
      </c>
      <c r="M18" s="3">
        <f>+J18*L18</f>
        <v>0</v>
      </c>
    </row>
    <row r="19" spans="1:13" x14ac:dyDescent="0.25">
      <c r="A19" s="32" t="s">
        <v>31</v>
      </c>
      <c r="B19" s="31"/>
      <c r="C19" s="36">
        <v>1</v>
      </c>
      <c r="D19" s="3">
        <f t="shared" ref="D19:D21" si="0">+B19*C19</f>
        <v>0</v>
      </c>
      <c r="E19" s="32">
        <v>365</v>
      </c>
      <c r="F19" s="3">
        <f t="shared" ref="F19:F21" si="1">+D19/365*E19</f>
        <v>0</v>
      </c>
      <c r="G19" s="33">
        <v>0.05</v>
      </c>
      <c r="H19" s="3">
        <f t="shared" ref="H19:H21" si="2">+F19*G19+F19</f>
        <v>0</v>
      </c>
      <c r="I19" s="12" t="str">
        <f t="shared" ref="I19:I21" si="3">IF(A19="Categoria A","160",IF(A19="Categoria C/2","160",IF(A19="Categoria C/6","160",IF(A19="Categoria C/7","160",IF(A19="Categoria B","140",IF(A19="Categoria C/3","140",IF(A19="Categoria C/4","140",IF(A19="Categoria C/5","140",IF(A19="Categoria A/10","80",IF(A19="Categoria C/1","55",IF(A19="Categoria D","65",IF(A19="Categoria D/5","80",0))))))))))))</f>
        <v>160</v>
      </c>
      <c r="J19" s="3">
        <f t="shared" ref="J19:J21" si="4">+H19*I19</f>
        <v>0</v>
      </c>
      <c r="K19" s="31" t="s">
        <v>67</v>
      </c>
      <c r="L19" s="12" t="str">
        <f>IF(K19=Foglio1!A3,"10%",IF(K19="Prima casa con mutuo","5%",IF(K19="Terreni","10%",0)))</f>
        <v>10%</v>
      </c>
      <c r="M19" s="3">
        <f>+J19*L19</f>
        <v>0</v>
      </c>
    </row>
    <row r="20" spans="1:13" x14ac:dyDescent="0.25">
      <c r="A20" s="32" t="s">
        <v>31</v>
      </c>
      <c r="B20" s="31"/>
      <c r="C20" s="36">
        <v>1</v>
      </c>
      <c r="D20" s="3">
        <f t="shared" si="0"/>
        <v>0</v>
      </c>
      <c r="E20" s="32">
        <v>365</v>
      </c>
      <c r="F20" s="3">
        <f t="shared" si="1"/>
        <v>0</v>
      </c>
      <c r="G20" s="33">
        <v>0.05</v>
      </c>
      <c r="H20" s="3">
        <f t="shared" si="2"/>
        <v>0</v>
      </c>
      <c r="I20" s="12" t="str">
        <f t="shared" si="3"/>
        <v>160</v>
      </c>
      <c r="J20" s="3">
        <f t="shared" si="4"/>
        <v>0</v>
      </c>
      <c r="K20" s="31" t="s">
        <v>67</v>
      </c>
      <c r="L20" s="12" t="str">
        <f>IF(K20=Foglio1!A3,"10%",IF(K20="Prima casa con mutuo","5%",IF(K20="Terreni","10%",0)))</f>
        <v>10%</v>
      </c>
      <c r="M20" s="3">
        <f>+J20*L20</f>
        <v>0</v>
      </c>
    </row>
    <row r="21" spans="1:13" x14ac:dyDescent="0.25">
      <c r="A21" s="32" t="s">
        <v>31</v>
      </c>
      <c r="B21" s="31"/>
      <c r="C21" s="36">
        <v>1</v>
      </c>
      <c r="D21" s="3">
        <f t="shared" si="0"/>
        <v>0</v>
      </c>
      <c r="E21" s="32">
        <v>365</v>
      </c>
      <c r="F21" s="3">
        <f t="shared" si="1"/>
        <v>0</v>
      </c>
      <c r="G21" s="33">
        <v>0.05</v>
      </c>
      <c r="H21" s="3">
        <f t="shared" si="2"/>
        <v>0</v>
      </c>
      <c r="I21" s="12" t="str">
        <f t="shared" si="3"/>
        <v>160</v>
      </c>
      <c r="J21" s="3">
        <f t="shared" si="4"/>
        <v>0</v>
      </c>
      <c r="K21" s="31" t="s">
        <v>67</v>
      </c>
      <c r="L21" s="12" t="str">
        <f>IF(K21=Foglio1!A3,"10%",IF(K21="Prima casa con mutuo","5%",IF(K21="Terreni","10%",0)))</f>
        <v>10%</v>
      </c>
      <c r="M21" s="3">
        <f>+J21*L21</f>
        <v>0</v>
      </c>
    </row>
    <row r="22" spans="1:13" x14ac:dyDescent="0.25">
      <c r="A22" s="6" t="s">
        <v>15</v>
      </c>
      <c r="B22" s="4">
        <f>SUM(B18:B21)</f>
        <v>0</v>
      </c>
      <c r="C22" s="6"/>
      <c r="D22" s="4">
        <f>SUM(D18:D21)</f>
        <v>0</v>
      </c>
      <c r="E22" s="6"/>
      <c r="F22" s="4">
        <f>SUM(F18:F21)</f>
        <v>0</v>
      </c>
      <c r="G22" s="6"/>
      <c r="H22" s="4">
        <f>SUM(H18:H21)</f>
        <v>0</v>
      </c>
      <c r="I22" s="17"/>
      <c r="J22" s="4">
        <f>SUM(J18:J21)</f>
        <v>0</v>
      </c>
      <c r="K22" s="4"/>
      <c r="L22" s="13"/>
      <c r="M22" s="4">
        <f>SUM(M18:M21)</f>
        <v>0</v>
      </c>
    </row>
    <row r="23" spans="1:13" ht="45" x14ac:dyDescent="0.25">
      <c r="A23" s="19" t="s">
        <v>22</v>
      </c>
      <c r="B23" s="20" t="s">
        <v>27</v>
      </c>
      <c r="C23" s="19" t="s">
        <v>18</v>
      </c>
      <c r="D23" s="20" t="s">
        <v>28</v>
      </c>
      <c r="E23" s="19" t="s">
        <v>11</v>
      </c>
      <c r="F23" s="20" t="s">
        <v>29</v>
      </c>
      <c r="G23" s="19" t="s">
        <v>12</v>
      </c>
      <c r="H23" s="20" t="s">
        <v>30</v>
      </c>
      <c r="I23" s="19" t="s">
        <v>7</v>
      </c>
      <c r="J23" s="20" t="s">
        <v>8</v>
      </c>
      <c r="K23" s="20" t="s">
        <v>44</v>
      </c>
      <c r="L23" s="21" t="s">
        <v>23</v>
      </c>
      <c r="M23" s="20" t="s">
        <v>26</v>
      </c>
    </row>
    <row r="24" spans="1:13" x14ac:dyDescent="0.25">
      <c r="A24" s="2" t="s">
        <v>43</v>
      </c>
      <c r="B24" s="31"/>
      <c r="C24" s="37">
        <v>0.8</v>
      </c>
      <c r="D24" s="3">
        <f>+B24/180*100</f>
        <v>0</v>
      </c>
      <c r="E24" s="36">
        <v>1</v>
      </c>
      <c r="F24" s="3">
        <f>+D24*E24</f>
        <v>0</v>
      </c>
      <c r="G24" s="32">
        <v>365</v>
      </c>
      <c r="H24" s="3">
        <f>+F24/365*G24</f>
        <v>0</v>
      </c>
      <c r="I24" s="16">
        <f>1.25*110</f>
        <v>137.5</v>
      </c>
      <c r="J24" s="3">
        <f>+H24*I24</f>
        <v>0</v>
      </c>
      <c r="K24" s="25" t="s">
        <v>3</v>
      </c>
      <c r="L24" s="12" t="str">
        <f>IF(K24="Prima casa senza mutuo","10%",IF(K24="Prima casa con mutuo","5%",IF(K24="Terreni","10%",0)))</f>
        <v>10%</v>
      </c>
      <c r="M24" s="3">
        <f>+J24*L24</f>
        <v>0</v>
      </c>
    </row>
    <row r="25" spans="1:13" x14ac:dyDescent="0.25">
      <c r="A25" s="2" t="s">
        <v>43</v>
      </c>
      <c r="B25" s="31"/>
      <c r="C25" s="37">
        <v>0.8</v>
      </c>
      <c r="D25" s="3">
        <f t="shared" ref="D25:D27" si="5">+B25/180*100</f>
        <v>0</v>
      </c>
      <c r="E25" s="36">
        <v>1</v>
      </c>
      <c r="F25" s="3">
        <f>+D25*E25</f>
        <v>0</v>
      </c>
      <c r="G25" s="32">
        <v>365</v>
      </c>
      <c r="H25" s="3">
        <f t="shared" ref="H25:H27" si="6">+F25/365*G25</f>
        <v>0</v>
      </c>
      <c r="I25" s="16">
        <f t="shared" ref="I25:I27" si="7">1.25*110</f>
        <v>137.5</v>
      </c>
      <c r="J25" s="3">
        <f t="shared" ref="J25:J27" si="8">+H25*I25</f>
        <v>0</v>
      </c>
      <c r="K25" s="25" t="s">
        <v>3</v>
      </c>
      <c r="L25" s="12" t="str">
        <f t="shared" ref="L25:L27" si="9">IF(K25="Prima casa senza mutuo","10%",IF(K25="Prima casa con mutuo","5%",IF(K25="Terreni","10%",0)))</f>
        <v>10%</v>
      </c>
      <c r="M25" s="3">
        <f t="shared" ref="M25:M27" si="10">+J25*L25</f>
        <v>0</v>
      </c>
    </row>
    <row r="26" spans="1:13" x14ac:dyDescent="0.25">
      <c r="A26" s="2" t="s">
        <v>43</v>
      </c>
      <c r="B26" s="31"/>
      <c r="C26" s="37">
        <v>0.8</v>
      </c>
      <c r="D26" s="3">
        <f t="shared" si="5"/>
        <v>0</v>
      </c>
      <c r="E26" s="36">
        <v>1</v>
      </c>
      <c r="F26" s="3">
        <f>+D26*E26</f>
        <v>0</v>
      </c>
      <c r="G26" s="32">
        <v>365</v>
      </c>
      <c r="H26" s="3">
        <f t="shared" si="6"/>
        <v>0</v>
      </c>
      <c r="I26" s="16">
        <f t="shared" si="7"/>
        <v>137.5</v>
      </c>
      <c r="J26" s="3">
        <f t="shared" si="8"/>
        <v>0</v>
      </c>
      <c r="K26" s="25" t="s">
        <v>3</v>
      </c>
      <c r="L26" s="12" t="str">
        <f t="shared" si="9"/>
        <v>10%</v>
      </c>
      <c r="M26" s="3">
        <f t="shared" si="10"/>
        <v>0</v>
      </c>
    </row>
    <row r="27" spans="1:13" x14ac:dyDescent="0.25">
      <c r="A27" s="2" t="s">
        <v>43</v>
      </c>
      <c r="B27" s="31"/>
      <c r="C27" s="37">
        <v>0.8</v>
      </c>
      <c r="D27" s="3">
        <f t="shared" si="5"/>
        <v>0</v>
      </c>
      <c r="E27" s="36">
        <v>1</v>
      </c>
      <c r="F27" s="3">
        <f>+D27*E27</f>
        <v>0</v>
      </c>
      <c r="G27" s="32">
        <v>365</v>
      </c>
      <c r="H27" s="3">
        <f t="shared" si="6"/>
        <v>0</v>
      </c>
      <c r="I27" s="16">
        <f t="shared" si="7"/>
        <v>137.5</v>
      </c>
      <c r="J27" s="3">
        <f t="shared" si="8"/>
        <v>0</v>
      </c>
      <c r="K27" s="25" t="s">
        <v>3</v>
      </c>
      <c r="L27" s="12" t="str">
        <f t="shared" si="9"/>
        <v>10%</v>
      </c>
      <c r="M27" s="3">
        <f t="shared" si="10"/>
        <v>0</v>
      </c>
    </row>
    <row r="28" spans="1:13" x14ac:dyDescent="0.25">
      <c r="A28" s="6" t="s">
        <v>15</v>
      </c>
      <c r="B28" s="4">
        <f>SUM(B24:B27)</f>
        <v>0</v>
      </c>
      <c r="C28" s="6"/>
      <c r="D28" s="4">
        <f>SUM(D24:D27)</f>
        <v>0</v>
      </c>
      <c r="E28" s="6"/>
      <c r="F28" s="4">
        <f>SUM(F24:F27)</f>
        <v>0</v>
      </c>
      <c r="G28" s="6"/>
      <c r="H28" s="4">
        <f>SUM(H24:H27)</f>
        <v>0</v>
      </c>
      <c r="I28" s="17"/>
      <c r="J28" s="4">
        <f>SUM(J24:J27)</f>
        <v>0</v>
      </c>
      <c r="K28" s="4"/>
      <c r="L28" s="13"/>
      <c r="M28" s="4">
        <f>SUM(M24:M27)</f>
        <v>0</v>
      </c>
    </row>
    <row r="29" spans="1:13" x14ac:dyDescent="0.25">
      <c r="A29" s="7"/>
      <c r="B29" s="5"/>
      <c r="C29" s="7"/>
      <c r="D29" s="5"/>
      <c r="E29" s="7"/>
      <c r="F29" s="5"/>
      <c r="G29" s="7"/>
      <c r="H29" s="5"/>
      <c r="I29" s="18"/>
      <c r="J29" s="5"/>
      <c r="K29" s="5"/>
      <c r="L29" s="14"/>
      <c r="M29" s="5"/>
    </row>
    <row r="30" spans="1:13" x14ac:dyDescent="0.25">
      <c r="A30" s="22" t="s">
        <v>19</v>
      </c>
      <c r="B30" s="23"/>
      <c r="C30" s="22"/>
      <c r="D30" s="23"/>
      <c r="E30" s="22"/>
      <c r="F30" s="23"/>
      <c r="G30" s="22"/>
      <c r="H30" s="23"/>
      <c r="I30" s="22"/>
      <c r="J30" s="23"/>
      <c r="K30" s="23"/>
      <c r="L30" s="24"/>
      <c r="M30" s="23">
        <f>+M22+M28</f>
        <v>0</v>
      </c>
    </row>
    <row r="31" spans="1:13" x14ac:dyDescent="0.25">
      <c r="A31" s="7"/>
      <c r="B31" s="5"/>
      <c r="C31" s="7"/>
      <c r="D31" s="5"/>
      <c r="E31" s="7"/>
      <c r="F31" s="5"/>
      <c r="G31" s="7"/>
      <c r="H31" s="5"/>
      <c r="I31" s="18"/>
      <c r="J31" s="5"/>
      <c r="K31" s="5"/>
      <c r="L31" s="14"/>
      <c r="M31" s="5"/>
    </row>
    <row r="33" spans="1:13" x14ac:dyDescent="0.25">
      <c r="A33" s="8" t="s">
        <v>16</v>
      </c>
    </row>
    <row r="35" spans="1:13" ht="45" x14ac:dyDescent="0.25">
      <c r="A35" s="19" t="s">
        <v>9</v>
      </c>
      <c r="B35" s="20" t="s">
        <v>4</v>
      </c>
      <c r="C35" s="19" t="s">
        <v>11</v>
      </c>
      <c r="D35" s="20" t="s">
        <v>13</v>
      </c>
      <c r="E35" s="19" t="s">
        <v>12</v>
      </c>
      <c r="F35" s="20" t="s">
        <v>14</v>
      </c>
      <c r="G35" s="19" t="s">
        <v>6</v>
      </c>
      <c r="H35" s="20" t="s">
        <v>5</v>
      </c>
      <c r="I35" s="19" t="s">
        <v>7</v>
      </c>
      <c r="J35" s="20" t="s">
        <v>8</v>
      </c>
      <c r="K35" s="20" t="s">
        <v>25</v>
      </c>
      <c r="L35" s="21" t="s">
        <v>23</v>
      </c>
      <c r="M35" s="20" t="s">
        <v>26</v>
      </c>
    </row>
    <row r="36" spans="1:13" x14ac:dyDescent="0.25">
      <c r="A36" s="32" t="s">
        <v>31</v>
      </c>
      <c r="B36" s="31"/>
      <c r="C36" s="36">
        <v>1</v>
      </c>
      <c r="D36" s="3">
        <f>+B36*C36</f>
        <v>0</v>
      </c>
      <c r="E36" s="32">
        <v>365</v>
      </c>
      <c r="F36" s="3">
        <f>+D36/365*E36</f>
        <v>0</v>
      </c>
      <c r="G36" s="33">
        <v>0.05</v>
      </c>
      <c r="H36" s="3">
        <f>+F36*G36+F36</f>
        <v>0</v>
      </c>
      <c r="I36" s="12" t="str">
        <f>IF(A36="Categoria A","160",IF(A36="Categoria C/2","160",IF(A36="Categoria C/6","160",IF(A36="Categoria C/7","160",IF(A36="Categoria B","140",IF(A36="Categoria C/3","140",IF(A36="Categoria C/4","140",IF(A36="Categoria C/5","140",IF(A36="Categoria A/10","80",IF(A36="Categoria C/1","55",IF(A36="Categoria D","65",IF(A36="Categoria D/5","80",0))))))))))))</f>
        <v>160</v>
      </c>
      <c r="J36" s="3">
        <f>+H36*I36</f>
        <v>0</v>
      </c>
      <c r="K36" s="31" t="s">
        <v>67</v>
      </c>
      <c r="L36" s="12" t="str">
        <f>IF(K36=Foglio1!A3,"10%",IF(K36="Prima casa con mutuo","5%",IF(K36="Terreni","10%",0)))</f>
        <v>10%</v>
      </c>
      <c r="M36" s="3">
        <f>+J36*L36</f>
        <v>0</v>
      </c>
    </row>
    <row r="37" spans="1:13" x14ac:dyDescent="0.25">
      <c r="A37" s="32" t="s">
        <v>31</v>
      </c>
      <c r="B37" s="31"/>
      <c r="C37" s="36">
        <v>1</v>
      </c>
      <c r="D37" s="3">
        <f t="shared" ref="D37:D39" si="11">+B37*C37</f>
        <v>0</v>
      </c>
      <c r="E37" s="32">
        <v>365</v>
      </c>
      <c r="F37" s="3">
        <f t="shared" ref="F37:F39" si="12">+D37/365*E37</f>
        <v>0</v>
      </c>
      <c r="G37" s="33">
        <v>0.05</v>
      </c>
      <c r="H37" s="3">
        <f t="shared" ref="H37:H39" si="13">+F37*G37+F37</f>
        <v>0</v>
      </c>
      <c r="I37" s="12" t="str">
        <f t="shared" ref="I37:I39" si="14">IF(A37="Categoria A","160",IF(A37="Categoria C/2","160",IF(A37="Categoria C/6","160",IF(A37="Categoria C/7","160",IF(A37="Categoria B","140",IF(A37="Categoria C/3","140",IF(A37="Categoria C/4","140",IF(A37="Categoria C/5","140",IF(A37="Categoria A/10","80",IF(A37="Categoria C/1","55",IF(A37="Categoria D","65",IF(A37="Categoria D/5","80",0))))))))))))</f>
        <v>160</v>
      </c>
      <c r="J37" s="3">
        <f t="shared" ref="J37:J39" si="15">+H37*I37</f>
        <v>0</v>
      </c>
      <c r="K37" s="31" t="s">
        <v>67</v>
      </c>
      <c r="L37" s="12" t="str">
        <f>IF(K37=Foglio1!A3,"10%",IF(K37="Prima casa con mutuo","5%",IF(K37="Terreni","10%",0)))</f>
        <v>10%</v>
      </c>
      <c r="M37" s="3">
        <f>+J37*L37</f>
        <v>0</v>
      </c>
    </row>
    <row r="38" spans="1:13" x14ac:dyDescent="0.25">
      <c r="A38" s="32" t="s">
        <v>31</v>
      </c>
      <c r="B38" s="31"/>
      <c r="C38" s="36">
        <v>1</v>
      </c>
      <c r="D38" s="3">
        <f t="shared" si="11"/>
        <v>0</v>
      </c>
      <c r="E38" s="32">
        <v>365</v>
      </c>
      <c r="F38" s="3">
        <f t="shared" si="12"/>
        <v>0</v>
      </c>
      <c r="G38" s="33">
        <v>0.05</v>
      </c>
      <c r="H38" s="3">
        <f t="shared" si="13"/>
        <v>0</v>
      </c>
      <c r="I38" s="12" t="str">
        <f t="shared" si="14"/>
        <v>160</v>
      </c>
      <c r="J38" s="3">
        <f t="shared" si="15"/>
        <v>0</v>
      </c>
      <c r="K38" s="31" t="s">
        <v>67</v>
      </c>
      <c r="L38" s="12" t="str">
        <f>IF(K38=Foglio1!A3,"10%",IF(K38="Prima casa con mutuo","5%",IF(K38="Terreni","10%",0)))</f>
        <v>10%</v>
      </c>
      <c r="M38" s="3">
        <f>+J38*L38</f>
        <v>0</v>
      </c>
    </row>
    <row r="39" spans="1:13" x14ac:dyDescent="0.25">
      <c r="A39" s="32" t="s">
        <v>31</v>
      </c>
      <c r="B39" s="31"/>
      <c r="C39" s="36">
        <v>1</v>
      </c>
      <c r="D39" s="3">
        <f t="shared" si="11"/>
        <v>0</v>
      </c>
      <c r="E39" s="32">
        <v>365</v>
      </c>
      <c r="F39" s="3">
        <f t="shared" si="12"/>
        <v>0</v>
      </c>
      <c r="G39" s="33">
        <v>0.05</v>
      </c>
      <c r="H39" s="3">
        <f t="shared" si="13"/>
        <v>0</v>
      </c>
      <c r="I39" s="12" t="str">
        <f t="shared" si="14"/>
        <v>160</v>
      </c>
      <c r="J39" s="3">
        <f t="shared" si="15"/>
        <v>0</v>
      </c>
      <c r="K39" s="31" t="s">
        <v>67</v>
      </c>
      <c r="L39" s="12" t="str">
        <f>IF(K39=Foglio1!A3,"10%",IF(K39="Prima casa con mutuo","5%",IF(K39="Terreni","10%",0)))</f>
        <v>10%</v>
      </c>
      <c r="M39" s="3">
        <f>+J39*L39</f>
        <v>0</v>
      </c>
    </row>
    <row r="40" spans="1:13" x14ac:dyDescent="0.25">
      <c r="A40" s="6" t="s">
        <v>15</v>
      </c>
      <c r="B40" s="4">
        <f>SUM(B36:B39)</f>
        <v>0</v>
      </c>
      <c r="C40" s="6"/>
      <c r="D40" s="4">
        <f>SUM(D36:D39)</f>
        <v>0</v>
      </c>
      <c r="E40" s="6"/>
      <c r="F40" s="4">
        <f>SUM(F36:F39)</f>
        <v>0</v>
      </c>
      <c r="G40" s="6"/>
      <c r="H40" s="4">
        <f>SUM(H36:H39)</f>
        <v>0</v>
      </c>
      <c r="I40" s="17"/>
      <c r="J40" s="4">
        <f>SUM(J36:J39)</f>
        <v>0</v>
      </c>
      <c r="K40" s="4"/>
      <c r="L40" s="13"/>
      <c r="M40" s="4">
        <f>SUM(M36:M39)</f>
        <v>0</v>
      </c>
    </row>
    <row r="41" spans="1:13" ht="45" x14ac:dyDescent="0.25">
      <c r="A41" s="19" t="s">
        <v>22</v>
      </c>
      <c r="B41" s="20" t="s">
        <v>27</v>
      </c>
      <c r="C41" s="19" t="s">
        <v>18</v>
      </c>
      <c r="D41" s="20" t="s">
        <v>28</v>
      </c>
      <c r="E41" s="19" t="s">
        <v>11</v>
      </c>
      <c r="F41" s="20" t="s">
        <v>29</v>
      </c>
      <c r="G41" s="19" t="s">
        <v>12</v>
      </c>
      <c r="H41" s="20" t="s">
        <v>30</v>
      </c>
      <c r="I41" s="19" t="s">
        <v>7</v>
      </c>
      <c r="J41" s="20" t="s">
        <v>8</v>
      </c>
      <c r="K41" s="20" t="s">
        <v>44</v>
      </c>
      <c r="L41" s="21" t="s">
        <v>23</v>
      </c>
      <c r="M41" s="20" t="s">
        <v>26</v>
      </c>
    </row>
    <row r="42" spans="1:13" x14ac:dyDescent="0.25">
      <c r="A42" s="2" t="s">
        <v>43</v>
      </c>
      <c r="B42" s="31"/>
      <c r="C42" s="37">
        <v>0.8</v>
      </c>
      <c r="D42" s="3">
        <f>+B42/180*100</f>
        <v>0</v>
      </c>
      <c r="E42" s="36">
        <v>1</v>
      </c>
      <c r="F42" s="3">
        <f>+D42*E42</f>
        <v>0</v>
      </c>
      <c r="G42" s="32">
        <v>365</v>
      </c>
      <c r="H42" s="3">
        <f>+F42/365*G42</f>
        <v>0</v>
      </c>
      <c r="I42" s="28">
        <f>1.25*110</f>
        <v>137.5</v>
      </c>
      <c r="J42" s="3">
        <f>+H42*I42</f>
        <v>0</v>
      </c>
      <c r="K42" s="25" t="s">
        <v>3</v>
      </c>
      <c r="L42" s="12" t="str">
        <f>IF(K42="Prima casa senza mutuo","10%",IF(K42="Prima casa con mutuo","5%",IF(K42="Terreni","10%",0)))</f>
        <v>10%</v>
      </c>
      <c r="M42" s="3">
        <f>+J42*L42</f>
        <v>0</v>
      </c>
    </row>
    <row r="43" spans="1:13" x14ac:dyDescent="0.25">
      <c r="A43" s="2" t="s">
        <v>43</v>
      </c>
      <c r="B43" s="31"/>
      <c r="C43" s="37">
        <v>0.8</v>
      </c>
      <c r="D43" s="3">
        <f t="shared" ref="D43:D45" si="16">+B43/180*100</f>
        <v>0</v>
      </c>
      <c r="E43" s="36">
        <v>1</v>
      </c>
      <c r="F43" s="3">
        <f>+D43*E43</f>
        <v>0</v>
      </c>
      <c r="G43" s="32">
        <v>365</v>
      </c>
      <c r="H43" s="3">
        <f t="shared" ref="H43:H45" si="17">+F43/365*G43</f>
        <v>0</v>
      </c>
      <c r="I43" s="28">
        <f t="shared" ref="I43:I45" si="18">1.25*110</f>
        <v>137.5</v>
      </c>
      <c r="J43" s="3">
        <f t="shared" ref="J43:J45" si="19">+H43*I43</f>
        <v>0</v>
      </c>
      <c r="K43" s="25" t="s">
        <v>3</v>
      </c>
      <c r="L43" s="12" t="str">
        <f t="shared" ref="L43:L45" si="20">IF(K43="Prima casa senza mutuo","10%",IF(K43="Prima casa con mutuo","5%",IF(K43="Terreni","10%",0)))</f>
        <v>10%</v>
      </c>
      <c r="M43" s="3">
        <f t="shared" ref="M43:M45" si="21">+J43*L43</f>
        <v>0</v>
      </c>
    </row>
    <row r="44" spans="1:13" x14ac:dyDescent="0.25">
      <c r="A44" s="2" t="s">
        <v>43</v>
      </c>
      <c r="B44" s="31"/>
      <c r="C44" s="37">
        <v>0.8</v>
      </c>
      <c r="D44" s="3">
        <f t="shared" si="16"/>
        <v>0</v>
      </c>
      <c r="E44" s="36">
        <v>1</v>
      </c>
      <c r="F44" s="3">
        <f>+D44*E44</f>
        <v>0</v>
      </c>
      <c r="G44" s="32">
        <v>365</v>
      </c>
      <c r="H44" s="3">
        <f t="shared" si="17"/>
        <v>0</v>
      </c>
      <c r="I44" s="28">
        <f t="shared" si="18"/>
        <v>137.5</v>
      </c>
      <c r="J44" s="3">
        <f t="shared" si="19"/>
        <v>0</v>
      </c>
      <c r="K44" s="25" t="s">
        <v>3</v>
      </c>
      <c r="L44" s="12" t="str">
        <f t="shared" si="20"/>
        <v>10%</v>
      </c>
      <c r="M44" s="3">
        <f t="shared" si="21"/>
        <v>0</v>
      </c>
    </row>
    <row r="45" spans="1:13" x14ac:dyDescent="0.25">
      <c r="A45" s="2" t="s">
        <v>43</v>
      </c>
      <c r="B45" s="31"/>
      <c r="C45" s="37">
        <v>0.8</v>
      </c>
      <c r="D45" s="3">
        <f t="shared" si="16"/>
        <v>0</v>
      </c>
      <c r="E45" s="36">
        <v>1</v>
      </c>
      <c r="F45" s="3">
        <f>+D45*E45</f>
        <v>0</v>
      </c>
      <c r="G45" s="32">
        <v>365</v>
      </c>
      <c r="H45" s="3">
        <f t="shared" si="17"/>
        <v>0</v>
      </c>
      <c r="I45" s="28">
        <f t="shared" si="18"/>
        <v>137.5</v>
      </c>
      <c r="J45" s="3">
        <f t="shared" si="19"/>
        <v>0</v>
      </c>
      <c r="K45" s="25" t="s">
        <v>3</v>
      </c>
      <c r="L45" s="12" t="str">
        <f t="shared" si="20"/>
        <v>10%</v>
      </c>
      <c r="M45" s="3">
        <f t="shared" si="21"/>
        <v>0</v>
      </c>
    </row>
    <row r="46" spans="1:13" x14ac:dyDescent="0.25">
      <c r="A46" s="6" t="s">
        <v>15</v>
      </c>
      <c r="B46" s="4">
        <f>SUM(B42:B45)</f>
        <v>0</v>
      </c>
      <c r="C46" s="6"/>
      <c r="D46" s="4">
        <f>SUM(D42:D45)</f>
        <v>0</v>
      </c>
      <c r="E46" s="6"/>
      <c r="F46" s="4">
        <f>SUM(F42:F45)</f>
        <v>0</v>
      </c>
      <c r="G46" s="6"/>
      <c r="H46" s="4">
        <f>SUM(H42:H45)</f>
        <v>0</v>
      </c>
      <c r="I46" s="17"/>
      <c r="J46" s="4">
        <f>SUM(J42:J45)</f>
        <v>0</v>
      </c>
      <c r="K46" s="4"/>
      <c r="L46" s="13"/>
      <c r="M46" s="4">
        <f>SUM(M42:M45)</f>
        <v>0</v>
      </c>
    </row>
    <row r="47" spans="1:13" x14ac:dyDescent="0.25">
      <c r="A47" s="7"/>
      <c r="B47" s="5"/>
      <c r="C47" s="7"/>
      <c r="D47" s="5"/>
      <c r="E47" s="7"/>
      <c r="F47" s="5"/>
      <c r="G47" s="7"/>
      <c r="H47" s="5"/>
      <c r="I47" s="18"/>
      <c r="J47" s="5"/>
      <c r="K47" s="5"/>
      <c r="L47" s="14"/>
      <c r="M47" s="5"/>
    </row>
    <row r="48" spans="1:13" x14ac:dyDescent="0.25">
      <c r="A48" s="22" t="s">
        <v>20</v>
      </c>
      <c r="B48" s="23"/>
      <c r="C48" s="22"/>
      <c r="D48" s="23"/>
      <c r="E48" s="22"/>
      <c r="F48" s="23"/>
      <c r="G48" s="22"/>
      <c r="H48" s="23"/>
      <c r="I48" s="22"/>
      <c r="J48" s="23"/>
      <c r="K48" s="23"/>
      <c r="L48" s="24"/>
      <c r="M48" s="23">
        <f>+M46+M40</f>
        <v>0</v>
      </c>
    </row>
    <row r="51" spans="1:13" x14ac:dyDescent="0.25">
      <c r="A51" s="8" t="s">
        <v>17</v>
      </c>
    </row>
    <row r="53" spans="1:13" ht="45" x14ac:dyDescent="0.25">
      <c r="A53" s="19" t="s">
        <v>9</v>
      </c>
      <c r="B53" s="20" t="s">
        <v>4</v>
      </c>
      <c r="C53" s="19" t="s">
        <v>11</v>
      </c>
      <c r="D53" s="20" t="s">
        <v>13</v>
      </c>
      <c r="E53" s="19" t="s">
        <v>12</v>
      </c>
      <c r="F53" s="20" t="s">
        <v>14</v>
      </c>
      <c r="G53" s="19" t="s">
        <v>6</v>
      </c>
      <c r="H53" s="20" t="s">
        <v>5</v>
      </c>
      <c r="I53" s="19" t="s">
        <v>7</v>
      </c>
      <c r="J53" s="20" t="s">
        <v>8</v>
      </c>
      <c r="K53" s="20" t="s">
        <v>25</v>
      </c>
      <c r="L53" s="21" t="s">
        <v>23</v>
      </c>
      <c r="M53" s="20" t="s">
        <v>26</v>
      </c>
    </row>
    <row r="54" spans="1:13" x14ac:dyDescent="0.25">
      <c r="A54" s="32" t="s">
        <v>31</v>
      </c>
      <c r="B54" s="31"/>
      <c r="C54" s="36">
        <v>1</v>
      </c>
      <c r="D54" s="3">
        <f>+B54*C54</f>
        <v>0</v>
      </c>
      <c r="E54" s="32">
        <v>365</v>
      </c>
      <c r="F54" s="3">
        <f>+D54/365*E54</f>
        <v>0</v>
      </c>
      <c r="G54" s="33">
        <v>0.05</v>
      </c>
      <c r="H54" s="3">
        <f>+F54*G54+F54</f>
        <v>0</v>
      </c>
      <c r="I54" s="12" t="str">
        <f>IF(A54="Categoria A","160",IF(A54="Categoria C/2","160",IF(A54="Categoria C/6","160",IF(A54="Categoria C/7","160",IF(A54="Categoria B","140",IF(A54="Categoria C/3","140",IF(A54="Categoria C/4","140",IF(A54="Categoria C/5","140",IF(A54="Categoria A/10","80",IF(A54="Categoria C/1","55",IF(A54="Categoria D","65",IF(A54="Categoria D/5","80",0))))))))))))</f>
        <v>160</v>
      </c>
      <c r="J54" s="3">
        <f>+H54*I54</f>
        <v>0</v>
      </c>
      <c r="K54" s="31" t="s">
        <v>67</v>
      </c>
      <c r="L54" s="12" t="str">
        <f>IF(K54=Foglio1!$A$3,"10%",IF(K54="Prima casa con mutuo","5%",IF(K54="Terreni","10%",0)))</f>
        <v>10%</v>
      </c>
      <c r="M54" s="3">
        <f>+J54*L54</f>
        <v>0</v>
      </c>
    </row>
    <row r="55" spans="1:13" x14ac:dyDescent="0.25">
      <c r="A55" s="32" t="s">
        <v>31</v>
      </c>
      <c r="B55" s="31"/>
      <c r="C55" s="36">
        <v>1</v>
      </c>
      <c r="D55" s="3">
        <f t="shared" ref="D55:D57" si="22">+B55*C55</f>
        <v>0</v>
      </c>
      <c r="E55" s="32">
        <v>365</v>
      </c>
      <c r="F55" s="3">
        <f t="shared" ref="F55:F57" si="23">+D55/365*E55</f>
        <v>0</v>
      </c>
      <c r="G55" s="33">
        <v>0.05</v>
      </c>
      <c r="H55" s="3">
        <f t="shared" ref="H55:H57" si="24">+F55*G55+F55</f>
        <v>0</v>
      </c>
      <c r="I55" s="12" t="str">
        <f t="shared" ref="I55:I57" si="25">IF(A55="Categoria A","160",IF(A55="Categoria C/2","160",IF(A55="Categoria C/6","160",IF(A55="Categoria C/7","160",IF(A55="Categoria B","140",IF(A55="Categoria C/3","140",IF(A55="Categoria C/4","140",IF(A55="Categoria C/5","140",IF(A55="Categoria A/10","80",IF(A55="Categoria C/1","55",IF(A55="Categoria D","65",IF(A55="Categoria D/5","80",0))))))))))))</f>
        <v>160</v>
      </c>
      <c r="J55" s="3">
        <f t="shared" ref="J55:J57" si="26">+H55*I55</f>
        <v>0</v>
      </c>
      <c r="K55" s="31" t="s">
        <v>67</v>
      </c>
      <c r="L55" s="12" t="str">
        <f>IF(K55=Foglio1!$A$3,"10%",IF(K55="Prima casa con mutuo","5%",IF(K55="Terreni","10%",0)))</f>
        <v>10%</v>
      </c>
      <c r="M55" s="3">
        <f>+J55*L55</f>
        <v>0</v>
      </c>
    </row>
    <row r="56" spans="1:13" x14ac:dyDescent="0.25">
      <c r="A56" s="32" t="s">
        <v>31</v>
      </c>
      <c r="B56" s="31"/>
      <c r="C56" s="36">
        <v>1</v>
      </c>
      <c r="D56" s="3">
        <f t="shared" si="22"/>
        <v>0</v>
      </c>
      <c r="E56" s="32">
        <v>365</v>
      </c>
      <c r="F56" s="3">
        <f t="shared" si="23"/>
        <v>0</v>
      </c>
      <c r="G56" s="33">
        <v>0.05</v>
      </c>
      <c r="H56" s="3">
        <f t="shared" si="24"/>
        <v>0</v>
      </c>
      <c r="I56" s="12" t="str">
        <f t="shared" si="25"/>
        <v>160</v>
      </c>
      <c r="J56" s="3">
        <f t="shared" si="26"/>
        <v>0</v>
      </c>
      <c r="K56" s="31" t="s">
        <v>67</v>
      </c>
      <c r="L56" s="12" t="str">
        <f>IF(K56=Foglio1!$A$3,"10%",IF(K56="Prima casa con mutuo","5%",IF(K56="Terreni","10%",0)))</f>
        <v>10%</v>
      </c>
      <c r="M56" s="3">
        <f>+J56*L56</f>
        <v>0</v>
      </c>
    </row>
    <row r="57" spans="1:13" x14ac:dyDescent="0.25">
      <c r="A57" s="32" t="s">
        <v>31</v>
      </c>
      <c r="B57" s="31"/>
      <c r="C57" s="36">
        <v>1</v>
      </c>
      <c r="D57" s="3">
        <f t="shared" si="22"/>
        <v>0</v>
      </c>
      <c r="E57" s="32">
        <v>365</v>
      </c>
      <c r="F57" s="3">
        <f t="shared" si="23"/>
        <v>0</v>
      </c>
      <c r="G57" s="33">
        <v>0.05</v>
      </c>
      <c r="H57" s="3">
        <f t="shared" si="24"/>
        <v>0</v>
      </c>
      <c r="I57" s="12" t="str">
        <f t="shared" si="25"/>
        <v>160</v>
      </c>
      <c r="J57" s="3">
        <f t="shared" si="26"/>
        <v>0</v>
      </c>
      <c r="K57" s="31" t="s">
        <v>67</v>
      </c>
      <c r="L57" s="12" t="str">
        <f>IF(K57=Foglio1!$A$3,"10%",IF(K57="Prima casa con mutuo","5%",IF(K57="Terreni","10%",0)))</f>
        <v>10%</v>
      </c>
      <c r="M57" s="3">
        <f>+J57*L57</f>
        <v>0</v>
      </c>
    </row>
    <row r="58" spans="1:13" x14ac:dyDescent="0.25">
      <c r="A58" s="6" t="s">
        <v>15</v>
      </c>
      <c r="B58" s="4">
        <f>SUM(B54:B57)</f>
        <v>0</v>
      </c>
      <c r="C58" s="6"/>
      <c r="D58" s="4">
        <f>SUM(D54:D57)</f>
        <v>0</v>
      </c>
      <c r="E58" s="6"/>
      <c r="F58" s="4">
        <f>SUM(F54:F57)</f>
        <v>0</v>
      </c>
      <c r="G58" s="6"/>
      <c r="H58" s="4">
        <f>SUM(H54:H57)</f>
        <v>0</v>
      </c>
      <c r="I58" s="17"/>
      <c r="J58" s="4">
        <f>SUM(J54:J57)</f>
        <v>0</v>
      </c>
      <c r="K58" s="34"/>
      <c r="L58" s="13"/>
      <c r="M58" s="4">
        <f>SUM(M54:M57)</f>
        <v>0</v>
      </c>
    </row>
    <row r="59" spans="1:13" ht="45" x14ac:dyDescent="0.25">
      <c r="A59" s="19" t="s">
        <v>22</v>
      </c>
      <c r="B59" s="20" t="s">
        <v>27</v>
      </c>
      <c r="C59" s="19" t="s">
        <v>18</v>
      </c>
      <c r="D59" s="20" t="s">
        <v>28</v>
      </c>
      <c r="E59" s="19" t="s">
        <v>11</v>
      </c>
      <c r="F59" s="20" t="s">
        <v>29</v>
      </c>
      <c r="G59" s="19" t="s">
        <v>12</v>
      </c>
      <c r="H59" s="20" t="s">
        <v>30</v>
      </c>
      <c r="I59" s="19" t="s">
        <v>7</v>
      </c>
      <c r="J59" s="20" t="s">
        <v>8</v>
      </c>
      <c r="K59" s="20" t="s">
        <v>44</v>
      </c>
      <c r="L59" s="21" t="s">
        <v>23</v>
      </c>
      <c r="M59" s="20" t="s">
        <v>26</v>
      </c>
    </row>
    <row r="60" spans="1:13" x14ac:dyDescent="0.25">
      <c r="A60" s="2" t="s">
        <v>43</v>
      </c>
      <c r="B60" s="31"/>
      <c r="C60" s="37">
        <v>0.8</v>
      </c>
      <c r="D60" s="3">
        <f>+B60/180*100</f>
        <v>0</v>
      </c>
      <c r="E60" s="36">
        <v>1</v>
      </c>
      <c r="F60" s="3">
        <f>+D60*E60</f>
        <v>0</v>
      </c>
      <c r="G60" s="32">
        <v>365</v>
      </c>
      <c r="H60" s="3">
        <f>+F60/365*G60</f>
        <v>0</v>
      </c>
      <c r="I60" s="16">
        <f t="shared" ref="I60:I63" si="27">1.25*110</f>
        <v>137.5</v>
      </c>
      <c r="J60" s="3">
        <f>+H60*I60</f>
        <v>0</v>
      </c>
      <c r="K60" s="25" t="s">
        <v>3</v>
      </c>
      <c r="L60" s="12" t="str">
        <f>IF(K60="Prima casa senza mutuo","10%",IF(K60="Prima casa con mutuo","5%",IF(K60="Terreni","10%",0)))</f>
        <v>10%</v>
      </c>
      <c r="M60" s="3">
        <f>+J60*L60</f>
        <v>0</v>
      </c>
    </row>
    <row r="61" spans="1:13" x14ac:dyDescent="0.25">
      <c r="A61" s="2" t="s">
        <v>43</v>
      </c>
      <c r="B61" s="31"/>
      <c r="C61" s="37">
        <v>0.8</v>
      </c>
      <c r="D61" s="3">
        <f t="shared" ref="D61:D63" si="28">+B61/180*100</f>
        <v>0</v>
      </c>
      <c r="E61" s="36">
        <v>1</v>
      </c>
      <c r="F61" s="3">
        <f>+D61*E61</f>
        <v>0</v>
      </c>
      <c r="G61" s="32">
        <v>365</v>
      </c>
      <c r="H61" s="3">
        <f t="shared" ref="H61:H63" si="29">+F61/365*G61</f>
        <v>0</v>
      </c>
      <c r="I61" s="16">
        <f t="shared" si="27"/>
        <v>137.5</v>
      </c>
      <c r="J61" s="3">
        <f t="shared" ref="J61:J63" si="30">+H61*I61</f>
        <v>0</v>
      </c>
      <c r="K61" s="25" t="s">
        <v>3</v>
      </c>
      <c r="L61" s="12" t="str">
        <f t="shared" ref="L61:L63" si="31">IF(K61="Prima casa senza mutuo","10%",IF(K61="Prima casa con mutuo","5%",IF(K61="Terreni","10%",0)))</f>
        <v>10%</v>
      </c>
      <c r="M61" s="3">
        <f t="shared" ref="M61:M63" si="32">+J61*L61</f>
        <v>0</v>
      </c>
    </row>
    <row r="62" spans="1:13" x14ac:dyDescent="0.25">
      <c r="A62" s="2" t="s">
        <v>43</v>
      </c>
      <c r="B62" s="31"/>
      <c r="C62" s="37">
        <v>0.8</v>
      </c>
      <c r="D62" s="3">
        <f t="shared" si="28"/>
        <v>0</v>
      </c>
      <c r="E62" s="36">
        <v>1</v>
      </c>
      <c r="F62" s="3">
        <f>+D62*E62</f>
        <v>0</v>
      </c>
      <c r="G62" s="32">
        <v>365</v>
      </c>
      <c r="H62" s="3">
        <f t="shared" si="29"/>
        <v>0</v>
      </c>
      <c r="I62" s="16">
        <f t="shared" si="27"/>
        <v>137.5</v>
      </c>
      <c r="J62" s="3">
        <f t="shared" si="30"/>
        <v>0</v>
      </c>
      <c r="K62" s="25" t="s">
        <v>3</v>
      </c>
      <c r="L62" s="12" t="str">
        <f t="shared" si="31"/>
        <v>10%</v>
      </c>
      <c r="M62" s="3">
        <f t="shared" si="32"/>
        <v>0</v>
      </c>
    </row>
    <row r="63" spans="1:13" x14ac:dyDescent="0.25">
      <c r="A63" s="2" t="s">
        <v>43</v>
      </c>
      <c r="B63" s="31"/>
      <c r="C63" s="37">
        <v>0.8</v>
      </c>
      <c r="D63" s="3">
        <f t="shared" si="28"/>
        <v>0</v>
      </c>
      <c r="E63" s="36">
        <v>1</v>
      </c>
      <c r="F63" s="3">
        <f>+D63*E63</f>
        <v>0</v>
      </c>
      <c r="G63" s="32">
        <v>365</v>
      </c>
      <c r="H63" s="3">
        <f t="shared" si="29"/>
        <v>0</v>
      </c>
      <c r="I63" s="16">
        <f t="shared" si="27"/>
        <v>137.5</v>
      </c>
      <c r="J63" s="3">
        <f t="shared" si="30"/>
        <v>0</v>
      </c>
      <c r="K63" s="25" t="s">
        <v>3</v>
      </c>
      <c r="L63" s="12" t="str">
        <f t="shared" si="31"/>
        <v>10%</v>
      </c>
      <c r="M63" s="3">
        <f t="shared" si="32"/>
        <v>0</v>
      </c>
    </row>
    <row r="64" spans="1:13" x14ac:dyDescent="0.25">
      <c r="A64" s="6" t="s">
        <v>15</v>
      </c>
      <c r="B64" s="4">
        <f>SUM(B60:B63)</f>
        <v>0</v>
      </c>
      <c r="C64" s="6"/>
      <c r="D64" s="4">
        <f>SUM(D60:D63)</f>
        <v>0</v>
      </c>
      <c r="E64" s="6"/>
      <c r="F64" s="4">
        <f>SUM(F60:F63)</f>
        <v>0</v>
      </c>
      <c r="G64" s="6"/>
      <c r="H64" s="4">
        <f>SUM(H60:H63)</f>
        <v>0</v>
      </c>
      <c r="I64" s="17"/>
      <c r="J64" s="4">
        <f>SUM(J60:J63)</f>
        <v>0</v>
      </c>
      <c r="K64" s="4"/>
      <c r="L64" s="13"/>
      <c r="M64" s="4">
        <f>SUM(M60:M63)</f>
        <v>0</v>
      </c>
    </row>
    <row r="65" spans="1:13" x14ac:dyDescent="0.25">
      <c r="A65" s="7"/>
      <c r="B65" s="5"/>
      <c r="C65" s="7"/>
      <c r="D65" s="5"/>
      <c r="E65" s="7"/>
      <c r="F65" s="5"/>
      <c r="G65" s="7"/>
      <c r="H65" s="5"/>
      <c r="I65" s="18"/>
      <c r="J65" s="5"/>
      <c r="K65" s="5"/>
      <c r="L65" s="14"/>
      <c r="M65" s="5"/>
    </row>
    <row r="66" spans="1:13" x14ac:dyDescent="0.25">
      <c r="A66" s="22" t="s">
        <v>21</v>
      </c>
      <c r="B66" s="23"/>
      <c r="C66" s="22"/>
      <c r="D66" s="23"/>
      <c r="E66" s="22"/>
      <c r="F66" s="23"/>
      <c r="G66" s="22"/>
      <c r="H66" s="23"/>
      <c r="I66" s="22"/>
      <c r="J66" s="23"/>
      <c r="K66" s="23"/>
      <c r="L66" s="24"/>
      <c r="M66" s="23">
        <f>+M64+M58</f>
        <v>0</v>
      </c>
    </row>
  </sheetData>
  <sheetProtection algorithmName="SHA-512" hashValue="HXLqu5oX1dIVbfHT/Ij/9C2T2vR63OBqV/rbMY4G7II9ih94Dgw6ntaI6oLOKZDLC4r3HdJnyoML3OSJ1m5UNQ==" saltValue="TUeAMZTdWMALoqmV0m4YNw==" spinCount="100000" sheet="1" objects="1" scenarios="1"/>
  <dataValidations count="2">
    <dataValidation type="list" allowBlank="1" showInputMessage="1" showErrorMessage="1" sqref="K19:K21 K37:K39">
      <formula1>Tipologiacasa</formula1>
    </dataValidation>
    <dataValidation type="list" allowBlank="1" showInputMessage="1" showErrorMessage="1" sqref="G18:G21 G36:G39 G54:G57">
      <formula1>percentualirivalut</formula1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Foglio1!$A$1:$A$3</xm:f>
          </x14:formula1>
          <xm:sqref>K36 K18 K54:K57</xm:sqref>
        </x14:dataValidation>
        <x14:dataValidation type="list" allowBlank="1" showInputMessage="1" showErrorMessage="1">
          <x14:formula1>
            <xm:f>Foglio1!$A$7:$A$18</xm:f>
          </x14:formula1>
          <xm:sqref>A18:A21 A36:A39 A54:A57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activeCell="B19" sqref="B19"/>
    </sheetView>
  </sheetViews>
  <sheetFormatPr defaultRowHeight="15" x14ac:dyDescent="0.25"/>
  <cols>
    <col min="1" max="1" width="102.140625" customWidth="1"/>
    <col min="2" max="2" width="17" customWidth="1"/>
  </cols>
  <sheetData>
    <row r="1" spans="1:6" x14ac:dyDescent="0.25">
      <c r="A1" s="27"/>
      <c r="B1" s="27"/>
      <c r="C1" s="27"/>
    </row>
    <row r="2" spans="1:6" x14ac:dyDescent="0.25">
      <c r="A2" s="27"/>
      <c r="B2" s="27"/>
      <c r="C2" s="27"/>
    </row>
    <row r="3" spans="1:6" x14ac:dyDescent="0.25">
      <c r="A3" s="27"/>
      <c r="B3" s="27"/>
      <c r="C3" s="27"/>
    </row>
    <row r="4" spans="1:6" x14ac:dyDescent="0.25">
      <c r="A4" s="27"/>
      <c r="B4" s="27"/>
      <c r="C4" s="27"/>
    </row>
    <row r="5" spans="1:6" x14ac:dyDescent="0.25">
      <c r="A5" s="27"/>
      <c r="B5" s="27"/>
      <c r="C5" s="27"/>
    </row>
    <row r="6" spans="1:6" x14ac:dyDescent="0.25">
      <c r="A6" s="27"/>
      <c r="B6" s="27"/>
      <c r="C6" s="27"/>
    </row>
    <row r="7" spans="1:6" x14ac:dyDescent="0.25">
      <c r="A7" s="27"/>
      <c r="B7" s="27"/>
      <c r="C7" s="27"/>
    </row>
    <row r="8" spans="1:6" x14ac:dyDescent="0.25">
      <c r="A8" s="27"/>
      <c r="B8" s="27"/>
      <c r="C8" s="27"/>
    </row>
    <row r="9" spans="1:6" x14ac:dyDescent="0.25">
      <c r="A9" s="27"/>
      <c r="B9" s="27"/>
      <c r="C9" s="27"/>
    </row>
    <row r="10" spans="1:6" x14ac:dyDescent="0.25">
      <c r="A10" s="27"/>
      <c r="B10" s="27"/>
      <c r="C10" s="27"/>
    </row>
    <row r="11" spans="1:6" ht="15.75" x14ac:dyDescent="0.25">
      <c r="A11" s="58" t="s">
        <v>89</v>
      </c>
      <c r="B11" s="53"/>
      <c r="C11" s="27"/>
      <c r="D11" s="27"/>
      <c r="E11" s="27"/>
      <c r="F11" s="27"/>
    </row>
    <row r="12" spans="1:6" x14ac:dyDescent="0.25">
      <c r="A12" s="8"/>
      <c r="B12" s="53"/>
      <c r="C12" s="27"/>
      <c r="D12" s="27"/>
      <c r="E12" s="27"/>
      <c r="F12" s="27"/>
    </row>
    <row r="13" spans="1:6" x14ac:dyDescent="0.25">
      <c r="A13" s="35" t="s">
        <v>45</v>
      </c>
      <c r="B13" s="53"/>
      <c r="C13" s="27"/>
      <c r="D13" s="27"/>
      <c r="E13" s="27"/>
      <c r="F13" s="27"/>
    </row>
    <row r="14" spans="1:6" x14ac:dyDescent="0.25">
      <c r="A14" s="59" t="s">
        <v>92</v>
      </c>
      <c r="B14" s="60"/>
      <c r="C14" s="61"/>
      <c r="D14" s="61"/>
      <c r="E14" s="61"/>
      <c r="F14" s="27"/>
    </row>
    <row r="15" spans="1:6" x14ac:dyDescent="0.25">
      <c r="A15" s="59" t="s">
        <v>93</v>
      </c>
      <c r="B15" s="60"/>
      <c r="C15" s="61"/>
      <c r="D15" s="61"/>
      <c r="E15" s="61"/>
      <c r="F15" s="27"/>
    </row>
    <row r="16" spans="1:6" x14ac:dyDescent="0.25">
      <c r="A16" s="61" t="s">
        <v>95</v>
      </c>
      <c r="B16" s="60"/>
      <c r="C16" s="61"/>
      <c r="D16" s="61"/>
      <c r="E16" s="61"/>
      <c r="F16" s="27"/>
    </row>
    <row r="17" spans="1:6" x14ac:dyDescent="0.25">
      <c r="A17" s="61" t="s">
        <v>94</v>
      </c>
      <c r="B17" s="60"/>
      <c r="C17" s="61"/>
      <c r="D17" s="61"/>
      <c r="E17" s="61"/>
      <c r="F17" s="27"/>
    </row>
    <row r="18" spans="1:6" x14ac:dyDescent="0.25">
      <c r="A18" s="61"/>
      <c r="B18" s="60"/>
      <c r="C18" s="61"/>
      <c r="D18" s="61"/>
      <c r="E18" s="61"/>
      <c r="F18" s="27"/>
    </row>
    <row r="19" spans="1:6" x14ac:dyDescent="0.25">
      <c r="A19" s="61" t="s">
        <v>91</v>
      </c>
      <c r="B19" s="53"/>
      <c r="C19" s="27"/>
      <c r="D19" s="27"/>
      <c r="E19" s="27"/>
      <c r="F19" s="27"/>
    </row>
    <row r="20" spans="1:6" x14ac:dyDescent="0.25">
      <c r="A20" s="27"/>
      <c r="B20" s="27"/>
      <c r="C20" s="27"/>
    </row>
    <row r="21" spans="1:6" x14ac:dyDescent="0.25">
      <c r="A21" s="27"/>
      <c r="B21" s="27"/>
      <c r="C21" s="27"/>
    </row>
    <row r="22" spans="1:6" ht="15.75" x14ac:dyDescent="0.25">
      <c r="A22" s="58" t="s">
        <v>68</v>
      </c>
      <c r="B22" s="27"/>
      <c r="C22" s="27"/>
    </row>
    <row r="23" spans="1:6" ht="19.5" x14ac:dyDescent="0.3">
      <c r="A23" s="9"/>
      <c r="B23" s="27"/>
      <c r="C23" s="27"/>
    </row>
    <row r="24" spans="1:6" x14ac:dyDescent="0.25">
      <c r="A24" s="45" t="s">
        <v>69</v>
      </c>
      <c r="B24" s="27"/>
      <c r="C24" s="27"/>
    </row>
    <row r="25" spans="1:6" ht="18" customHeight="1" x14ac:dyDescent="0.25">
      <c r="A25" s="59" t="s">
        <v>96</v>
      </c>
      <c r="B25" s="61"/>
      <c r="C25" s="61"/>
      <c r="D25" s="61"/>
    </row>
    <row r="26" spans="1:6" ht="38.25" customHeight="1" x14ac:dyDescent="0.25">
      <c r="A26" s="59" t="s">
        <v>85</v>
      </c>
      <c r="B26" s="61"/>
      <c r="C26" s="61"/>
      <c r="D26" s="61"/>
    </row>
    <row r="27" spans="1:6" ht="36.75" customHeight="1" x14ac:dyDescent="0.25">
      <c r="A27" s="59" t="s">
        <v>97</v>
      </c>
      <c r="B27" s="59"/>
      <c r="C27" s="59"/>
      <c r="D27" s="59"/>
    </row>
    <row r="28" spans="1:6" ht="16.5" thickBot="1" x14ac:dyDescent="0.3">
      <c r="A28" s="46"/>
      <c r="B28" s="27"/>
      <c r="C28" s="27"/>
    </row>
    <row r="29" spans="1:6" ht="15.75" thickBot="1" x14ac:dyDescent="0.3">
      <c r="A29" s="47" t="s">
        <v>70</v>
      </c>
      <c r="B29" s="48" t="s">
        <v>71</v>
      </c>
      <c r="C29" s="27"/>
    </row>
    <row r="30" spans="1:6" ht="15.75" thickBot="1" x14ac:dyDescent="0.3">
      <c r="A30" s="49" t="s">
        <v>72</v>
      </c>
      <c r="B30" s="50" t="s">
        <v>73</v>
      </c>
      <c r="C30" s="27"/>
    </row>
    <row r="31" spans="1:6" ht="15.75" thickBot="1" x14ac:dyDescent="0.3">
      <c r="A31" s="49" t="s">
        <v>74</v>
      </c>
      <c r="B31" s="50" t="s">
        <v>75</v>
      </c>
      <c r="C31" s="27"/>
    </row>
    <row r="32" spans="1:6" ht="15.75" thickBot="1" x14ac:dyDescent="0.3">
      <c r="A32" s="49" t="s">
        <v>76</v>
      </c>
      <c r="B32" s="50" t="s">
        <v>77</v>
      </c>
      <c r="C32" s="27"/>
    </row>
    <row r="33" spans="1:3" ht="33" customHeight="1" thickBot="1" x14ac:dyDescent="0.3">
      <c r="A33" s="49" t="s">
        <v>78</v>
      </c>
      <c r="B33" s="50" t="s">
        <v>79</v>
      </c>
      <c r="C33" s="27"/>
    </row>
    <row r="34" spans="1:3" ht="15.75" thickBot="1" x14ac:dyDescent="0.3">
      <c r="A34" s="49" t="s">
        <v>80</v>
      </c>
      <c r="B34" s="50" t="s">
        <v>75</v>
      </c>
      <c r="C34" s="27"/>
    </row>
    <row r="35" spans="1:3" ht="29.25" x14ac:dyDescent="0.25">
      <c r="A35" s="51"/>
      <c r="B35" s="27"/>
      <c r="C35" s="27"/>
    </row>
    <row r="36" spans="1:3" ht="18" customHeight="1" x14ac:dyDescent="0.25">
      <c r="A36" s="62" t="s">
        <v>81</v>
      </c>
      <c r="B36" s="63"/>
      <c r="C36" s="52"/>
    </row>
    <row r="37" spans="1:3" ht="33.75" customHeight="1" x14ac:dyDescent="0.25">
      <c r="A37" s="64" t="s">
        <v>82</v>
      </c>
      <c r="B37" s="63"/>
      <c r="C37" s="52"/>
    </row>
    <row r="38" spans="1:3" x14ac:dyDescent="0.25">
      <c r="A38" s="61"/>
      <c r="B38" s="63"/>
      <c r="C38" s="52"/>
    </row>
    <row r="39" spans="1:3" x14ac:dyDescent="0.25">
      <c r="A39" s="62" t="s">
        <v>83</v>
      </c>
      <c r="B39" s="63"/>
      <c r="C39" s="52"/>
    </row>
    <row r="40" spans="1:3" ht="14.25" customHeight="1" x14ac:dyDescent="0.25">
      <c r="A40" s="27"/>
      <c r="B40" s="27"/>
      <c r="C40" s="27"/>
    </row>
    <row r="41" spans="1:3" x14ac:dyDescent="0.25">
      <c r="A41" s="45" t="s">
        <v>84</v>
      </c>
      <c r="B41" s="27"/>
      <c r="C41" s="27"/>
    </row>
    <row r="42" spans="1:3" x14ac:dyDescent="0.25">
      <c r="A42" s="59" t="s">
        <v>98</v>
      </c>
      <c r="B42" s="61"/>
      <c r="C42" s="27"/>
    </row>
    <row r="43" spans="1:3" ht="21" customHeight="1" x14ac:dyDescent="0.25">
      <c r="A43" s="65" t="s">
        <v>86</v>
      </c>
      <c r="B43" s="61"/>
      <c r="C43" s="27"/>
    </row>
    <row r="44" spans="1:3" ht="39.75" customHeight="1" x14ac:dyDescent="0.25">
      <c r="A44" s="65" t="s">
        <v>99</v>
      </c>
      <c r="B44" s="61"/>
      <c r="C44" s="27"/>
    </row>
    <row r="45" spans="1:3" x14ac:dyDescent="0.25">
      <c r="A45" s="8" t="s">
        <v>90</v>
      </c>
    </row>
  </sheetData>
  <sheetProtection algorithmName="SHA-512" hashValue="xl0m/yHGuGpuXGReffziH8hnl0P6a8TJP1m6WitTjyfsgfvMx1JgouDI4MkCmQvM5tyLvWgcOd8AtyE4OzdeAA==" saltValue="595AC2XUnIrukbvpyo6ov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D27"/>
  <sheetViews>
    <sheetView topLeftCell="A4" workbookViewId="0">
      <selection activeCell="D6" sqref="D6"/>
    </sheetView>
  </sheetViews>
  <sheetFormatPr defaultRowHeight="15" x14ac:dyDescent="0.25"/>
  <cols>
    <col min="3" max="3" width="22" customWidth="1"/>
    <col min="4" max="4" width="23.42578125" customWidth="1"/>
  </cols>
  <sheetData>
    <row r="6" spans="3:4" ht="18.75" x14ac:dyDescent="0.3">
      <c r="C6" s="41" t="s">
        <v>62</v>
      </c>
      <c r="D6" s="42">
        <f>Riepilogo!E41</f>
        <v>0</v>
      </c>
    </row>
    <row r="7" spans="3:4" ht="18.75" x14ac:dyDescent="0.3">
      <c r="C7" s="41" t="s">
        <v>66</v>
      </c>
      <c r="D7" s="44" t="str">
        <f>IF(D6&lt;=46790,"PRIMA",IF(D6&lt;=73050,"SECONDA",IF(D6&lt;=101760,"TERZA",IF(D6&lt;=132500,"QUARTA",IF(D6&lt;=151500, "QUINTA", "SESTA")))))</f>
        <v>PRIMA</v>
      </c>
    </row>
    <row r="27" spans="4:4" x14ac:dyDescent="0.25">
      <c r="D27" s="4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A3" sqref="A3"/>
    </sheetView>
  </sheetViews>
  <sheetFormatPr defaultColWidth="8.5703125" defaultRowHeight="15" x14ac:dyDescent="0.25"/>
  <cols>
    <col min="1" max="1" width="22.42578125" bestFit="1" customWidth="1"/>
    <col min="2" max="2" width="8.5703125" style="10"/>
  </cols>
  <sheetData>
    <row r="1" spans="1:2" x14ac:dyDescent="0.25">
      <c r="B1" s="10">
        <v>0</v>
      </c>
    </row>
    <row r="2" spans="1:2" x14ac:dyDescent="0.25">
      <c r="A2" t="s">
        <v>24</v>
      </c>
      <c r="B2" s="10">
        <v>0.05</v>
      </c>
    </row>
    <row r="3" spans="1:2" x14ac:dyDescent="0.25">
      <c r="A3" t="s">
        <v>67</v>
      </c>
      <c r="B3" s="10">
        <v>0.1</v>
      </c>
    </row>
    <row r="7" spans="1:2" x14ac:dyDescent="0.25">
      <c r="A7" t="s">
        <v>31</v>
      </c>
      <c r="B7" s="10">
        <v>160</v>
      </c>
    </row>
    <row r="8" spans="1:2" x14ac:dyDescent="0.25">
      <c r="A8" t="s">
        <v>32</v>
      </c>
      <c r="B8" s="10">
        <v>160</v>
      </c>
    </row>
    <row r="9" spans="1:2" x14ac:dyDescent="0.25">
      <c r="A9" t="s">
        <v>33</v>
      </c>
      <c r="B9" s="10">
        <v>160</v>
      </c>
    </row>
    <row r="10" spans="1:2" x14ac:dyDescent="0.25">
      <c r="A10" t="s">
        <v>34</v>
      </c>
      <c r="B10" s="10">
        <v>160</v>
      </c>
    </row>
    <row r="11" spans="1:2" x14ac:dyDescent="0.25">
      <c r="A11" t="s">
        <v>35</v>
      </c>
      <c r="B11" s="10">
        <v>140</v>
      </c>
    </row>
    <row r="12" spans="1:2" x14ac:dyDescent="0.25">
      <c r="A12" t="s">
        <v>36</v>
      </c>
      <c r="B12" s="10">
        <v>140</v>
      </c>
    </row>
    <row r="13" spans="1:2" x14ac:dyDescent="0.25">
      <c r="A13" t="s">
        <v>37</v>
      </c>
      <c r="B13" s="10">
        <v>140</v>
      </c>
    </row>
    <row r="14" spans="1:2" x14ac:dyDescent="0.25">
      <c r="A14" t="s">
        <v>38</v>
      </c>
      <c r="B14" s="10">
        <v>140</v>
      </c>
    </row>
    <row r="15" spans="1:2" x14ac:dyDescent="0.25">
      <c r="A15" t="s">
        <v>39</v>
      </c>
      <c r="B15" s="10">
        <v>80</v>
      </c>
    </row>
    <row r="16" spans="1:2" x14ac:dyDescent="0.25">
      <c r="A16" t="s">
        <v>40</v>
      </c>
      <c r="B16" s="10">
        <v>55</v>
      </c>
    </row>
    <row r="17" spans="1:2" x14ac:dyDescent="0.25">
      <c r="A17" t="s">
        <v>41</v>
      </c>
      <c r="B17" s="10">
        <v>65</v>
      </c>
    </row>
    <row r="18" spans="1:2" x14ac:dyDescent="0.25">
      <c r="A18" t="s">
        <v>42</v>
      </c>
      <c r="B18" s="10">
        <v>80</v>
      </c>
    </row>
    <row r="23" spans="1:2" x14ac:dyDescent="0.25">
      <c r="A23" s="26">
        <v>0.05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Riepilogo</vt:lpstr>
      <vt:lpstr>Patrimonio Immob.</vt:lpstr>
      <vt:lpstr>Istruzioni Compilazione</vt:lpstr>
      <vt:lpstr>FASCIA</vt:lpstr>
      <vt:lpstr>Foglio1</vt:lpstr>
      <vt:lpstr>CategoriaFabbricati</vt:lpstr>
      <vt:lpstr>percentualirivalut</vt:lpstr>
      <vt:lpstr>Tipologiacasa</vt:lpstr>
      <vt:lpstr>tipologiacasa1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Brotto</dc:creator>
  <cp:lastModifiedBy>Cristina Livrani</cp:lastModifiedBy>
  <cp:lastPrinted>2020-02-12T14:00:44Z</cp:lastPrinted>
  <dcterms:created xsi:type="dcterms:W3CDTF">2014-11-18T15:43:38Z</dcterms:created>
  <dcterms:modified xsi:type="dcterms:W3CDTF">2022-01-05T15:41:17Z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